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B83CE5D2-2B9B-4420-92DA-FEC456A6C5D0}" xr6:coauthVersionLast="47" xr6:coauthVersionMax="47" xr10:uidLastSave="{00000000-0000-0000-0000-000000000000}"/>
  <workbookProtection workbookPassword="CA05" lockStructure="1"/>
  <bookViews>
    <workbookView xWindow="-110" yWindow="-110" windowWidth="19420" windowHeight="10420" xr2:uid="{00000000-000D-0000-FFFF-FFFF00000000}"/>
  </bookViews>
  <sheets>
    <sheet name="Nitric Acid Train Inputs" sheetId="1" r:id="rId1"/>
    <sheet name="Equation V-1 Inputs" sheetId="2" r:id="rId2"/>
    <sheet name="Equation V-2 Inputs" sheetId="3" r:id="rId3"/>
    <sheet name="Equation V-3a Inputs" sheetId="4" r:id="rId4"/>
    <sheet name="Equation V-3b Inputs" sheetId="5" r:id="rId5"/>
    <sheet name="Equation V-3c Inputs" sheetId="6" r:id="rId6"/>
    <sheet name="Equation V-3d Inputs" sheetId="7" r:id="rId7"/>
  </sheets>
  <definedNames>
    <definedName name="EqV3aTrainList">'Nitric Acid Train Inputs'!$E$10:$E$19</definedName>
    <definedName name="EqV3bTrainList">'Nitric Acid Train Inputs'!$F$10:$F$19</definedName>
    <definedName name="EqV3cTrainList">'Nitric Acid Train Inputs'!$G$10:$G$19</definedName>
    <definedName name="EqV3dTrainList">'Nitric Acid Train Inputs'!$H$10:$H$19</definedName>
    <definedName name="TrainIDList">'Nitric Acid Train Inputs'!$A$10:$A$19</definedName>
    <definedName name="TrainList">'Nitric Acid Train Inputs'!$A$10:$A$19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6" l="1"/>
  <c r="F37" i="6"/>
  <c r="F42" i="6"/>
  <c r="F43" i="6"/>
  <c r="F44" i="6"/>
  <c r="F45" i="6"/>
  <c r="F46" i="6"/>
  <c r="F47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E37" i="6"/>
  <c r="E38" i="6"/>
  <c r="F38" i="6"/>
  <c r="E39" i="6"/>
  <c r="F39" i="6"/>
  <c r="E40" i="6"/>
  <c r="F40" i="6"/>
  <c r="E41" i="6"/>
  <c r="F41" i="6"/>
  <c r="E42" i="6"/>
  <c r="E43" i="6"/>
  <c r="E44" i="6"/>
  <c r="E45" i="6"/>
  <c r="E46" i="6"/>
  <c r="E47" i="6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H14" i="3"/>
  <c r="H15" i="3"/>
  <c r="H16" i="3"/>
  <c r="H17" i="3"/>
  <c r="H18" i="3"/>
  <c r="H19" i="3"/>
  <c r="H20" i="3"/>
  <c r="H21" i="3"/>
  <c r="H22" i="3"/>
  <c r="H23" i="3"/>
  <c r="E5" i="3"/>
  <c r="F5" i="3"/>
  <c r="I5" i="3" s="1"/>
  <c r="E6" i="3"/>
  <c r="F6" i="3"/>
  <c r="I6" i="3" s="1"/>
  <c r="E7" i="3"/>
  <c r="F7" i="3"/>
  <c r="I7" i="3" s="1"/>
  <c r="E8" i="3"/>
  <c r="F8" i="3"/>
  <c r="I8" i="3" s="1"/>
  <c r="E9" i="3"/>
  <c r="F9" i="3"/>
  <c r="I9" i="3"/>
  <c r="E10" i="3"/>
  <c r="F10" i="3"/>
  <c r="I10" i="3" s="1"/>
  <c r="E11" i="3"/>
  <c r="F11" i="3"/>
  <c r="I11" i="3"/>
  <c r="E12" i="3"/>
  <c r="F12" i="3"/>
  <c r="I12" i="3"/>
  <c r="E13" i="3"/>
  <c r="F13" i="3"/>
  <c r="I13" i="3" s="1"/>
  <c r="E14" i="3"/>
  <c r="F14" i="3"/>
  <c r="I14" i="3" s="1"/>
  <c r="E15" i="3"/>
  <c r="F15" i="3"/>
  <c r="I15" i="3" s="1"/>
  <c r="E16" i="3"/>
  <c r="F16" i="3"/>
  <c r="I16" i="3" s="1"/>
  <c r="E17" i="3"/>
  <c r="F17" i="3"/>
  <c r="I17" i="3"/>
  <c r="E18" i="3"/>
  <c r="F18" i="3"/>
  <c r="I18" i="3" s="1"/>
  <c r="E19" i="3"/>
  <c r="F19" i="3"/>
  <c r="I19" i="3"/>
  <c r="E20" i="3"/>
  <c r="F20" i="3"/>
  <c r="I20" i="3"/>
  <c r="E21" i="3"/>
  <c r="F21" i="3"/>
  <c r="I21" i="3" s="1"/>
  <c r="E22" i="3"/>
  <c r="F22" i="3"/>
  <c r="I22" i="3" s="1"/>
  <c r="E23" i="3"/>
  <c r="F23" i="3"/>
  <c r="I23" i="3" s="1"/>
  <c r="E24" i="3"/>
  <c r="F24" i="3"/>
  <c r="I24" i="3" s="1"/>
  <c r="E25" i="3"/>
  <c r="F25" i="3"/>
  <c r="E26" i="3"/>
  <c r="F26" i="3"/>
  <c r="I26" i="3" s="1"/>
  <c r="E27" i="3"/>
  <c r="F27" i="3"/>
  <c r="I27" i="3" s="1"/>
  <c r="E28" i="3"/>
  <c r="F28" i="3"/>
  <c r="I28" i="3"/>
  <c r="E29" i="3"/>
  <c r="F29" i="3"/>
  <c r="I29" i="3" s="1"/>
  <c r="E30" i="3"/>
  <c r="F30" i="3"/>
  <c r="I30" i="3"/>
  <c r="E31" i="3"/>
  <c r="F31" i="3"/>
  <c r="I31" i="3"/>
  <c r="E32" i="3"/>
  <c r="F32" i="3"/>
  <c r="I32" i="3" s="1"/>
  <c r="E33" i="3"/>
  <c r="F33" i="3"/>
  <c r="I33" i="3" s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66" i="2"/>
  <c r="F67" i="2"/>
  <c r="F68" i="2"/>
  <c r="B6" i="2"/>
  <c r="B7" i="2"/>
  <c r="C7" i="2" s="1"/>
  <c r="B8" i="2"/>
  <c r="C8" i="2" s="1"/>
  <c r="B9" i="2"/>
  <c r="B10" i="2"/>
  <c r="B11" i="2"/>
  <c r="C11" i="2" s="1"/>
  <c r="B12" i="2"/>
  <c r="B13" i="2"/>
  <c r="B14" i="2"/>
  <c r="D1" i="7"/>
  <c r="C1" i="7"/>
  <c r="B1" i="7"/>
  <c r="A1" i="7"/>
  <c r="D1" i="6"/>
  <c r="C1" i="6"/>
  <c r="B1" i="6"/>
  <c r="A1" i="6"/>
  <c r="D1" i="5"/>
  <c r="C1" i="5"/>
  <c r="B1" i="5"/>
  <c r="A1" i="5"/>
  <c r="D1" i="4"/>
  <c r="C1" i="4"/>
  <c r="B1" i="4"/>
  <c r="A1" i="4"/>
  <c r="D1" i="3"/>
  <c r="C1" i="3"/>
  <c r="B1" i="3"/>
  <c r="A1" i="3"/>
  <c r="D1" i="2"/>
  <c r="C1" i="2"/>
  <c r="B1" i="2"/>
  <c r="A1" i="2"/>
  <c r="L12" i="3"/>
  <c r="J4" i="3"/>
  <c r="H33" i="3"/>
  <c r="H32" i="3"/>
  <c r="H31" i="3"/>
  <c r="H30" i="3"/>
  <c r="H29" i="3"/>
  <c r="H28" i="3"/>
  <c r="H27" i="3"/>
  <c r="H26" i="3"/>
  <c r="H25" i="3"/>
  <c r="H24" i="3"/>
  <c r="H13" i="3"/>
  <c r="H12" i="3"/>
  <c r="H11" i="3"/>
  <c r="H10" i="3"/>
  <c r="H9" i="3"/>
  <c r="H8" i="3"/>
  <c r="H7" i="3"/>
  <c r="H6" i="3"/>
  <c r="H5" i="3"/>
  <c r="E23" i="6"/>
  <c r="F23" i="6"/>
  <c r="H4" i="3"/>
  <c r="E22" i="6"/>
  <c r="F22" i="6"/>
  <c r="E13" i="4"/>
  <c r="E12" i="4"/>
  <c r="E11" i="4"/>
  <c r="E10" i="4"/>
  <c r="E9" i="4"/>
  <c r="E8" i="4"/>
  <c r="E7" i="4"/>
  <c r="E6" i="4"/>
  <c r="E5" i="4"/>
  <c r="F13" i="4"/>
  <c r="F12" i="4"/>
  <c r="F11" i="4"/>
  <c r="F10" i="4"/>
  <c r="F9" i="4"/>
  <c r="F8" i="4"/>
  <c r="F7" i="4"/>
  <c r="C13" i="7"/>
  <c r="C12" i="7"/>
  <c r="C11" i="7"/>
  <c r="C10" i="7"/>
  <c r="C9" i="7"/>
  <c r="C8" i="7"/>
  <c r="C7" i="7"/>
  <c r="C6" i="7"/>
  <c r="C5" i="7"/>
  <c r="C4" i="7"/>
  <c r="C14" i="6"/>
  <c r="C13" i="6"/>
  <c r="C12" i="6"/>
  <c r="C11" i="6"/>
  <c r="C10" i="6"/>
  <c r="C9" i="6"/>
  <c r="C8" i="6"/>
  <c r="C7" i="6"/>
  <c r="C6" i="6"/>
  <c r="C5" i="6"/>
  <c r="D13" i="7"/>
  <c r="D12" i="7"/>
  <c r="D11" i="7"/>
  <c r="D10" i="7"/>
  <c r="D9" i="7"/>
  <c r="D8" i="7"/>
  <c r="D7" i="7"/>
  <c r="D5" i="7"/>
  <c r="D14" i="6"/>
  <c r="D7" i="6"/>
  <c r="C14" i="5"/>
  <c r="C13" i="5"/>
  <c r="C12" i="5"/>
  <c r="C11" i="5"/>
  <c r="C10" i="5"/>
  <c r="C9" i="5"/>
  <c r="C8" i="5"/>
  <c r="C7" i="5"/>
  <c r="C6" i="5"/>
  <c r="C5" i="5"/>
  <c r="H19" i="1"/>
  <c r="H18" i="1"/>
  <c r="H17" i="1"/>
  <c r="H16" i="1"/>
  <c r="M17" i="3"/>
  <c r="H15" i="1"/>
  <c r="M18" i="3"/>
  <c r="H14" i="1"/>
  <c r="M14" i="3"/>
  <c r="H13" i="1"/>
  <c r="M7" i="3"/>
  <c r="H12" i="1"/>
  <c r="M6" i="3"/>
  <c r="H11" i="1"/>
  <c r="M5" i="3"/>
  <c r="G19" i="1"/>
  <c r="G18" i="1"/>
  <c r="G17" i="1"/>
  <c r="G16" i="1"/>
  <c r="L17" i="3"/>
  <c r="G15" i="1"/>
  <c r="L18" i="3"/>
  <c r="G14" i="1"/>
  <c r="L20" i="3"/>
  <c r="G13" i="1"/>
  <c r="L7" i="3"/>
  <c r="G12" i="1"/>
  <c r="L6" i="3"/>
  <c r="G11" i="1"/>
  <c r="L5" i="3"/>
  <c r="F19" i="1"/>
  <c r="F18" i="1"/>
  <c r="F17" i="1"/>
  <c r="F16" i="1"/>
  <c r="K17" i="3"/>
  <c r="F15" i="1"/>
  <c r="K18" i="3"/>
  <c r="F14" i="1"/>
  <c r="K20" i="3"/>
  <c r="F13" i="1"/>
  <c r="K7" i="3"/>
  <c r="F12" i="1"/>
  <c r="K6" i="3"/>
  <c r="F11" i="1"/>
  <c r="K5" i="3"/>
  <c r="H10" i="1"/>
  <c r="M8" i="3"/>
  <c r="G10" i="1"/>
  <c r="L4" i="3"/>
  <c r="F10" i="1"/>
  <c r="K4" i="3"/>
  <c r="E15" i="1"/>
  <c r="J18" i="3"/>
  <c r="E14" i="1"/>
  <c r="J16" i="3"/>
  <c r="E13" i="1"/>
  <c r="J7" i="3"/>
  <c r="E12" i="1"/>
  <c r="J6" i="3"/>
  <c r="E11" i="1"/>
  <c r="J5" i="3"/>
  <c r="E19" i="1"/>
  <c r="E10" i="1"/>
  <c r="J8" i="3"/>
  <c r="E17" i="1"/>
  <c r="E18" i="1"/>
  <c r="E16" i="1"/>
  <c r="J17" i="3"/>
  <c r="D13" i="4"/>
  <c r="D12" i="4"/>
  <c r="D11" i="4"/>
  <c r="D10" i="4"/>
  <c r="D9" i="4"/>
  <c r="D8" i="4"/>
  <c r="D7" i="4"/>
  <c r="D6" i="4"/>
  <c r="D5" i="4"/>
  <c r="B5" i="2"/>
  <c r="D4" i="4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28" i="2"/>
  <c r="F27" i="2"/>
  <c r="F26" i="2"/>
  <c r="F25" i="2"/>
  <c r="F24" i="2"/>
  <c r="F23" i="2"/>
  <c r="F22" i="2"/>
  <c r="F21" i="2"/>
  <c r="F20" i="2"/>
  <c r="F19" i="2"/>
  <c r="B13" i="7"/>
  <c r="B12" i="7"/>
  <c r="B11" i="7"/>
  <c r="B10" i="7"/>
  <c r="B9" i="7"/>
  <c r="B8" i="7"/>
  <c r="B7" i="7"/>
  <c r="B6" i="7"/>
  <c r="D6" i="7"/>
  <c r="B5" i="7"/>
  <c r="B4" i="7"/>
  <c r="D4" i="7"/>
  <c r="B14" i="6"/>
  <c r="B13" i="6"/>
  <c r="D13" i="6"/>
  <c r="B12" i="6"/>
  <c r="D12" i="6"/>
  <c r="B11" i="6"/>
  <c r="D11" i="6"/>
  <c r="B10" i="6"/>
  <c r="D10" i="6"/>
  <c r="B9" i="6"/>
  <c r="D9" i="6"/>
  <c r="B8" i="6"/>
  <c r="D8" i="6"/>
  <c r="B7" i="6"/>
  <c r="B6" i="6"/>
  <c r="B5" i="6"/>
  <c r="E4" i="3"/>
  <c r="F4" i="3"/>
  <c r="I4" i="3" s="1"/>
  <c r="C13" i="4"/>
  <c r="C12" i="4"/>
  <c r="C11" i="4"/>
  <c r="C10" i="4"/>
  <c r="C9" i="4"/>
  <c r="C8" i="4"/>
  <c r="C7" i="4"/>
  <c r="C6" i="4"/>
  <c r="C5" i="4"/>
  <c r="C4" i="4"/>
  <c r="B14" i="5"/>
  <c r="B13" i="5"/>
  <c r="D13" i="5" a="1"/>
  <c r="D13" i="5"/>
  <c r="B12" i="5"/>
  <c r="D12" i="5" a="1"/>
  <c r="D12" i="5" s="1"/>
  <c r="B11" i="5"/>
  <c r="D11" i="5" a="1"/>
  <c r="D11" i="5" s="1"/>
  <c r="B10" i="5"/>
  <c r="B9" i="5"/>
  <c r="B8" i="5"/>
  <c r="B7" i="5"/>
  <c r="B6" i="5"/>
  <c r="B5" i="5"/>
  <c r="E4" i="4"/>
  <c r="F4" i="4"/>
  <c r="D8" i="5" a="1"/>
  <c r="D8" i="5"/>
  <c r="D10" i="5" a="1"/>
  <c r="D10" i="5" s="1"/>
  <c r="D14" i="5" a="1"/>
  <c r="D14" i="5" s="1"/>
  <c r="F5" i="4"/>
  <c r="F6" i="4"/>
  <c r="E29" i="6"/>
  <c r="F29" i="6"/>
  <c r="E28" i="6"/>
  <c r="F28" i="6"/>
  <c r="E27" i="6"/>
  <c r="F27" i="6"/>
  <c r="D24" i="5"/>
  <c r="E24" i="5"/>
  <c r="E26" i="6"/>
  <c r="F26" i="6"/>
  <c r="D23" i="5"/>
  <c r="E23" i="5"/>
  <c r="E25" i="6"/>
  <c r="F25" i="6"/>
  <c r="D26" i="5"/>
  <c r="E26" i="5"/>
  <c r="D25" i="5"/>
  <c r="E25" i="5"/>
  <c r="E19" i="6"/>
  <c r="F19" i="6"/>
  <c r="D18" i="5"/>
  <c r="E18" i="5"/>
  <c r="D22" i="5"/>
  <c r="E22" i="5"/>
  <c r="E24" i="6"/>
  <c r="F24" i="6"/>
  <c r="D19" i="5"/>
  <c r="E19" i="5"/>
  <c r="E21" i="6"/>
  <c r="F21" i="6"/>
  <c r="E20" i="6"/>
  <c r="F20" i="6"/>
  <c r="E18" i="6"/>
  <c r="F18" i="6"/>
  <c r="D21" i="5"/>
  <c r="E21" i="5"/>
  <c r="D20" i="5"/>
  <c r="E20" i="5"/>
  <c r="D6" i="6"/>
  <c r="D5" i="6"/>
  <c r="D7" i="5" a="1"/>
  <c r="D7" i="5"/>
  <c r="D5" i="5" a="1"/>
  <c r="D5" i="5" s="1"/>
  <c r="D6" i="5" a="1"/>
  <c r="D6" i="5" s="1"/>
  <c r="C9" i="2"/>
  <c r="C13" i="2"/>
  <c r="D9" i="5" a="1"/>
  <c r="D9" i="5"/>
  <c r="L24" i="3"/>
  <c r="K32" i="3"/>
  <c r="L32" i="3"/>
  <c r="L22" i="3"/>
  <c r="J23" i="3"/>
  <c r="K26" i="3"/>
  <c r="J22" i="3"/>
  <c r="L26" i="3"/>
  <c r="J10" i="3"/>
  <c r="J28" i="3"/>
  <c r="L10" i="3"/>
  <c r="K28" i="3"/>
  <c r="L19" i="3"/>
  <c r="J12" i="3"/>
  <c r="K30" i="3"/>
  <c r="K12" i="3"/>
  <c r="J32" i="3"/>
  <c r="L14" i="3"/>
  <c r="J24" i="3"/>
  <c r="L28" i="3"/>
  <c r="J15" i="3"/>
  <c r="M21" i="3"/>
  <c r="K24" i="3"/>
  <c r="J30" i="3"/>
  <c r="J14" i="3"/>
  <c r="M20" i="3"/>
  <c r="M19" i="3"/>
  <c r="K10" i="3"/>
  <c r="J26" i="3"/>
  <c r="L30" i="3"/>
  <c r="K16" i="3"/>
  <c r="M16" i="3"/>
  <c r="K23" i="3"/>
  <c r="K15" i="3"/>
  <c r="M10" i="3"/>
  <c r="M12" i="3"/>
  <c r="M24" i="3"/>
  <c r="M26" i="3"/>
  <c r="M28" i="3"/>
  <c r="M30" i="3"/>
  <c r="M32" i="3"/>
  <c r="J20" i="3"/>
  <c r="K22" i="3"/>
  <c r="K14" i="3"/>
  <c r="L16" i="3"/>
  <c r="J21" i="3"/>
  <c r="J9" i="3"/>
  <c r="J11" i="3"/>
  <c r="J13" i="3"/>
  <c r="J25" i="3"/>
  <c r="J27" i="3"/>
  <c r="J29" i="3"/>
  <c r="J31" i="3"/>
  <c r="J33" i="3"/>
  <c r="J19" i="3"/>
  <c r="K21" i="3"/>
  <c r="L23" i="3"/>
  <c r="L15" i="3"/>
  <c r="K11" i="3"/>
  <c r="K25" i="3"/>
  <c r="K29" i="3"/>
  <c r="L9" i="3"/>
  <c r="L11" i="3"/>
  <c r="L13" i="3"/>
  <c r="L25" i="3"/>
  <c r="L27" i="3"/>
  <c r="L29" i="3"/>
  <c r="L31" i="3"/>
  <c r="L33" i="3"/>
  <c r="K19" i="3"/>
  <c r="L21" i="3"/>
  <c r="M23" i="3"/>
  <c r="M15" i="3"/>
  <c r="K9" i="3"/>
  <c r="K13" i="3"/>
  <c r="K27" i="3"/>
  <c r="K31" i="3"/>
  <c r="K33" i="3"/>
  <c r="M9" i="3"/>
  <c r="M11" i="3"/>
  <c r="M13" i="3"/>
  <c r="M25" i="3"/>
  <c r="M27" i="3"/>
  <c r="M29" i="3"/>
  <c r="M31" i="3"/>
  <c r="M33" i="3"/>
  <c r="M22" i="3"/>
  <c r="K8" i="3"/>
  <c r="L8" i="3"/>
  <c r="M4" i="3"/>
  <c r="C12" i="2"/>
  <c r="C10" i="2"/>
  <c r="C14" i="2"/>
  <c r="C6" i="2"/>
  <c r="C5" i="2"/>
</calcChain>
</file>

<file path=xl/sharedStrings.xml><?xml version="1.0" encoding="utf-8"?>
<sst xmlns="http://schemas.openxmlformats.org/spreadsheetml/2006/main" count="77" uniqueCount="59">
  <si>
    <t>Select which of the following equations are used to calculate emissions for this production unit</t>
  </si>
  <si>
    <t>Nitric Acid Train ID</t>
  </si>
  <si>
    <t>Annual nitric acid produced from nitric acid train
(tons acid produced, 100% acid basis)</t>
  </si>
  <si>
    <t>Nitric Acid Train ID from Reporting Form</t>
  </si>
  <si>
    <t>Number of test runs</t>
  </si>
  <si>
    <t>Average facility-specific N2O emissions factor for the unit
(lb N2O generated/ton nitric acid produced, 100 percent acid basis)</t>
  </si>
  <si>
    <t>Test Run Number</t>
  </si>
  <si>
    <t>Volumetric flow rate of effluent gas per test run during the performance test
(dscf/hr)</t>
  </si>
  <si>
    <t>Production rate per test run during the performance test
(ton nitric acid produced per hour, 100 percent acid basis)</t>
  </si>
  <si>
    <t>N2O concentration per test run during the performance test
(ppm N2O)</t>
  </si>
  <si>
    <t>N2O abatement technology description</t>
  </si>
  <si>
    <t>N2O abatement technology Name or ID</t>
  </si>
  <si>
    <t>Destruction efficiency of N2O abatement technology that is used on nitric acid train
(decimal fraction of N2O removed from vent stream)</t>
  </si>
  <si>
    <t>Average site-specific N2O emissions factor for nitric acid train
(lb N2O/ton acid produced, 100% acid basis)</t>
  </si>
  <si>
    <t>Abatement utilization factor of N2O abatement technology for nitric acid train
(decimal fraction of annual production during which abatement technology is operating)</t>
  </si>
  <si>
    <t>N2O emissions factor for nitric acid train (lb N2O/ton acid produced, 100% acid basis)</t>
  </si>
  <si>
    <t>Destruction efficiency of N2O abatement technology
(decimal fraction of N2O removed from vent stream)</t>
  </si>
  <si>
    <t>Abatement utilization factor of N2O abatement technology (decimal fraction of time that abatement technology n is operating)</t>
  </si>
  <si>
    <t>Abatement utilization factor of N2O abatement technology
(decimal fraction of time that abatement technology n is operating)</t>
  </si>
  <si>
    <t>N2O emissions factor for nitric acid train
(lb N2O/ton acid produced, 100% acid basis)</t>
  </si>
  <si>
    <t>Fraction control factor of N2O abatement technology
(decimal fraction of total emissions from nitric acid train "t" that are sent to abatement technology "n")</t>
  </si>
  <si>
    <t>Annual nitric acid production from nitric train during which N2O abatement technology was operational
(tons acid produced, 100 percent acid basis)</t>
  </si>
  <si>
    <t>Abatement utilization factor of N2O abatement technology at nitric acid train
(decimal fraction of annual production that abatement technology is operating)</t>
  </si>
  <si>
    <t>Facility Name:</t>
  </si>
  <si>
    <t>GHGRP ID:</t>
  </si>
  <si>
    <t>Reporting Period:</t>
  </si>
  <si>
    <t>Comments: (optional)</t>
  </si>
  <si>
    <t>Eq. V-3a Units</t>
  </si>
  <si>
    <t>Eq. V-3b Units</t>
  </si>
  <si>
    <t>Eq. V-3c Units</t>
  </si>
  <si>
    <t>Eq. V-3d Units</t>
  </si>
  <si>
    <t>Percent of N2O not removed from vent stream
(decimal fraction)</t>
  </si>
  <si>
    <t>N2O emissions factor
(lb N2O generated/ton nitric acid produced, 100 percent acid basis)</t>
  </si>
  <si>
    <t>Annual N2O mass emissions from nitric acid train according to Equation V-3a
(metric tons)</t>
  </si>
  <si>
    <t>Annual N2O mass emissions from nitric acid train according to Equation V-3b
(metric tons)</t>
  </si>
  <si>
    <t>Annual N2O mass emissions from nitric acid train according to Equation V-3c (metric tons)</t>
  </si>
  <si>
    <t>Annual N2O mass emissions from nitric acid train according to Equation V-3d
(metric tons)</t>
  </si>
  <si>
    <t>Subpart V - Nitric Acid Production</t>
  </si>
  <si>
    <t>ATLookup1</t>
  </si>
  <si>
    <t>ATLookup2</t>
  </si>
  <si>
    <t>Eq. V-3a ATIDs</t>
  </si>
  <si>
    <t>Eq. V-3b ATIDs</t>
  </si>
  <si>
    <t>Eq. V-3c ATIDs</t>
  </si>
  <si>
    <t>Eq. V-3d ATIDs</t>
  </si>
  <si>
    <t>Inputs Form</t>
  </si>
  <si>
    <t>3) Equation V-2 Inputs</t>
  </si>
  <si>
    <t>1a) Provide the following general information about your facility.</t>
  </si>
  <si>
    <t>1b) Fill out the following table with Nitric Acid Train corresponding to the data entered in Table 2a of the Reporting Form</t>
  </si>
  <si>
    <t>2a) Train Level Inputs</t>
  </si>
  <si>
    <t>2b) Test Run Inputs</t>
  </si>
  <si>
    <t>4) Equation V-3a Inputs</t>
  </si>
  <si>
    <t>5a) Equation V-3b Inputs - Train Level Inputs</t>
  </si>
  <si>
    <t>5b) Equation V-3b Inputs -Technology Level Inputs</t>
  </si>
  <si>
    <t>7) Equation V-3d Inputs</t>
  </si>
  <si>
    <t>6a) Equation V-3c Inputs Train Level Inputs</t>
  </si>
  <si>
    <t>6b) Equation V-3c Inputs Technology Level Inputs</t>
  </si>
  <si>
    <t>Version R.01</t>
  </si>
  <si>
    <t>Last Updated 01/08/2025</t>
  </si>
  <si>
    <t>OMB Number: 2060-0629. 
Expiration Date: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</si>
</sst>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Fill="1" applyAlignment="1" applyProtection="1">
      <alignment vertical="top"/>
    </xf>
    <xf numFmtId="0" fontId="8" fillId="0" borderId="0" xfId="0" applyFont="1" applyAlignment="1">
      <alignment vertical="center"/>
    </xf>
    <xf numFmtId="0" fontId="0" fillId="0" borderId="0" xfId="0" applyAlignment="1"/>
    <xf numFmtId="0" fontId="5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5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6" fillId="0" borderId="0" xfId="0" applyFont="1"/>
    <xf numFmtId="0" fontId="6" fillId="0" borderId="0" xfId="0" applyFont="1" applyAlignment="1" applyProtection="1">
      <alignment wrapText="1"/>
    </xf>
    <xf numFmtId="0" fontId="1" fillId="0" borderId="0" xfId="0" applyFont="1" applyAlignment="1">
      <alignment horizontal="left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/>
    </xf>
    <xf numFmtId="0" fontId="4" fillId="0" borderId="0" xfId="1" applyFont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cdsupport.com/confluence/display/help/Paperwork+Reduction+Act+Burden+State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0"/>
  <sheetViews>
    <sheetView showGridLines="0" tabSelected="1" zoomScale="85" zoomScaleNormal="85" workbookViewId="0"/>
  </sheetViews>
  <sheetFormatPr defaultRowHeight="14.5" x14ac:dyDescent="0.35"/>
  <cols>
    <col min="1" max="1" width="44.453125" customWidth="1"/>
    <col min="2" max="2" width="32.54296875" customWidth="1"/>
    <col min="3" max="3" width="35.26953125" customWidth="1"/>
    <col min="4" max="4" width="18.453125" customWidth="1"/>
    <col min="5" max="5" width="15.453125" hidden="1" customWidth="1"/>
    <col min="6" max="6" width="14.453125" hidden="1" customWidth="1"/>
    <col min="7" max="7" width="16.453125" hidden="1" customWidth="1"/>
    <col min="8" max="8" width="15.54296875" hidden="1" customWidth="1"/>
    <col min="9" max="9" width="26.54296875" customWidth="1"/>
  </cols>
  <sheetData>
    <row r="1" spans="1:12" s="1" customFormat="1" ht="65.25" customHeight="1" x14ac:dyDescent="0.35">
      <c r="A1" s="13" t="s">
        <v>37</v>
      </c>
      <c r="B1" s="14" t="s">
        <v>44</v>
      </c>
      <c r="D1" s="30" t="s">
        <v>58</v>
      </c>
      <c r="E1" s="30"/>
      <c r="F1" s="30"/>
      <c r="G1" s="30"/>
      <c r="H1" s="30"/>
      <c r="I1" s="30"/>
      <c r="L1" s="26"/>
    </row>
    <row r="2" spans="1:12" s="1" customFormat="1" ht="24.75" customHeight="1" x14ac:dyDescent="0.35">
      <c r="A2" s="12" t="s">
        <v>46</v>
      </c>
      <c r="C2" s="16" t="s">
        <v>56</v>
      </c>
      <c r="D2" s="29" t="s">
        <v>57</v>
      </c>
      <c r="E2" s="29"/>
      <c r="F2" s="29"/>
      <c r="G2" s="29"/>
      <c r="H2" s="29"/>
      <c r="I2" s="29"/>
      <c r="K2" s="26"/>
      <c r="L2" s="26"/>
    </row>
    <row r="3" spans="1:12" s="1" customFormat="1" x14ac:dyDescent="0.35">
      <c r="A3" s="9" t="s">
        <v>23</v>
      </c>
      <c r="B3" s="31"/>
      <c r="C3" s="32"/>
    </row>
    <row r="4" spans="1:12" ht="20.25" customHeight="1" x14ac:dyDescent="0.35">
      <c r="A4" s="9" t="s">
        <v>24</v>
      </c>
      <c r="B4" s="31"/>
      <c r="C4" s="32"/>
    </row>
    <row r="5" spans="1:12" x14ac:dyDescent="0.35">
      <c r="A5" s="10" t="s">
        <v>25</v>
      </c>
      <c r="B5" s="33"/>
      <c r="C5" s="33"/>
    </row>
    <row r="6" spans="1:12" x14ac:dyDescent="0.35">
      <c r="A6" s="9" t="s">
        <v>26</v>
      </c>
      <c r="B6" s="28"/>
      <c r="C6" s="28"/>
    </row>
    <row r="7" spans="1:12" ht="23.25" customHeight="1" x14ac:dyDescent="0.35">
      <c r="A7" s="8"/>
      <c r="B7" s="1"/>
      <c r="C7" s="1"/>
    </row>
    <row r="8" spans="1:12" s="1" customFormat="1" ht="20.25" customHeight="1" x14ac:dyDescent="0.35">
      <c r="A8" s="17" t="s">
        <v>47</v>
      </c>
    </row>
    <row r="9" spans="1:12" ht="56" x14ac:dyDescent="0.35">
      <c r="A9" s="2" t="s">
        <v>3</v>
      </c>
      <c r="B9" s="5" t="s">
        <v>2</v>
      </c>
      <c r="C9" s="5" t="s">
        <v>0</v>
      </c>
      <c r="E9" t="s">
        <v>27</v>
      </c>
      <c r="F9" s="1" t="s">
        <v>28</v>
      </c>
      <c r="G9" s="1" t="s">
        <v>29</v>
      </c>
      <c r="H9" s="1" t="s">
        <v>30</v>
      </c>
    </row>
    <row r="10" spans="1:12" x14ac:dyDescent="0.35">
      <c r="A10" s="4"/>
      <c r="B10" s="3"/>
      <c r="C10" s="3"/>
      <c r="E10" t="str">
        <f t="shared" ref="E10:E19" si="0">IF($C10="V-3a", $A10, "")</f>
        <v/>
      </c>
      <c r="F10" s="1" t="str">
        <f>IF($C10="V-3b", $A10, "")</f>
        <v/>
      </c>
      <c r="G10" s="1" t="str">
        <f>IF($C10="V-3c", $A10, "")</f>
        <v/>
      </c>
      <c r="H10" s="1" t="str">
        <f>IF($C10="V-3d", $A10, "")</f>
        <v/>
      </c>
    </row>
    <row r="11" spans="1:12" x14ac:dyDescent="0.35">
      <c r="A11" s="4"/>
      <c r="B11" s="3"/>
      <c r="C11" s="3"/>
      <c r="E11" s="1" t="str">
        <f t="shared" si="0"/>
        <v/>
      </c>
      <c r="F11" s="1" t="str">
        <f t="shared" ref="F11:F19" si="1">IF($C11="V-3b", $A11, "")</f>
        <v/>
      </c>
      <c r="G11" s="1" t="str">
        <f t="shared" ref="G11:G19" si="2">IF($C11="V-3c", $A11, "")</f>
        <v/>
      </c>
      <c r="H11" s="1" t="str">
        <f t="shared" ref="H11:H19" si="3">IF($C11="V-3d", $A11, "")</f>
        <v/>
      </c>
    </row>
    <row r="12" spans="1:12" x14ac:dyDescent="0.35">
      <c r="A12" s="4"/>
      <c r="B12" s="3"/>
      <c r="C12" s="3"/>
      <c r="E12" s="1" t="str">
        <f t="shared" si="0"/>
        <v/>
      </c>
      <c r="F12" s="1" t="str">
        <f t="shared" si="1"/>
        <v/>
      </c>
      <c r="G12" s="1" t="str">
        <f t="shared" si="2"/>
        <v/>
      </c>
      <c r="H12" s="1" t="str">
        <f t="shared" si="3"/>
        <v/>
      </c>
    </row>
    <row r="13" spans="1:12" x14ac:dyDescent="0.35">
      <c r="A13" s="4"/>
      <c r="B13" s="3"/>
      <c r="C13" s="3"/>
      <c r="E13" s="1" t="str">
        <f t="shared" si="0"/>
        <v/>
      </c>
      <c r="F13" s="1" t="str">
        <f t="shared" si="1"/>
        <v/>
      </c>
      <c r="G13" s="1" t="str">
        <f t="shared" si="2"/>
        <v/>
      </c>
      <c r="H13" s="1" t="str">
        <f t="shared" si="3"/>
        <v/>
      </c>
    </row>
    <row r="14" spans="1:12" x14ac:dyDescent="0.35">
      <c r="A14" s="4"/>
      <c r="B14" s="3"/>
      <c r="C14" s="3"/>
      <c r="E14" s="1" t="str">
        <f t="shared" si="0"/>
        <v/>
      </c>
      <c r="F14" s="1" t="str">
        <f t="shared" si="1"/>
        <v/>
      </c>
      <c r="G14" s="1" t="str">
        <f t="shared" si="2"/>
        <v/>
      </c>
      <c r="H14" s="1" t="str">
        <f t="shared" si="3"/>
        <v/>
      </c>
    </row>
    <row r="15" spans="1:12" x14ac:dyDescent="0.35">
      <c r="A15" s="4"/>
      <c r="B15" s="3"/>
      <c r="C15" s="3"/>
      <c r="E15" s="1" t="str">
        <f t="shared" si="0"/>
        <v/>
      </c>
      <c r="F15" s="1" t="str">
        <f t="shared" si="1"/>
        <v/>
      </c>
      <c r="G15" s="1" t="str">
        <f t="shared" si="2"/>
        <v/>
      </c>
      <c r="H15" s="1" t="str">
        <f t="shared" si="3"/>
        <v/>
      </c>
    </row>
    <row r="16" spans="1:12" x14ac:dyDescent="0.35">
      <c r="A16" s="4"/>
      <c r="B16" s="3"/>
      <c r="C16" s="3"/>
      <c r="E16" s="1" t="str">
        <f t="shared" si="0"/>
        <v/>
      </c>
      <c r="F16" s="1" t="str">
        <f t="shared" si="1"/>
        <v/>
      </c>
      <c r="G16" s="1" t="str">
        <f t="shared" si="2"/>
        <v/>
      </c>
      <c r="H16" s="1" t="str">
        <f t="shared" si="3"/>
        <v/>
      </c>
    </row>
    <row r="17" spans="1:8" x14ac:dyDescent="0.35">
      <c r="A17" s="4"/>
      <c r="B17" s="3"/>
      <c r="C17" s="3"/>
      <c r="E17" s="1" t="str">
        <f t="shared" si="0"/>
        <v/>
      </c>
      <c r="F17" s="1" t="str">
        <f t="shared" si="1"/>
        <v/>
      </c>
      <c r="G17" s="1" t="str">
        <f t="shared" si="2"/>
        <v/>
      </c>
      <c r="H17" s="1" t="str">
        <f t="shared" si="3"/>
        <v/>
      </c>
    </row>
    <row r="18" spans="1:8" x14ac:dyDescent="0.35">
      <c r="A18" s="4"/>
      <c r="B18" s="3"/>
      <c r="C18" s="3"/>
      <c r="E18" s="1" t="str">
        <f t="shared" si="0"/>
        <v/>
      </c>
      <c r="F18" s="1" t="str">
        <f t="shared" si="1"/>
        <v/>
      </c>
      <c r="G18" s="1" t="str">
        <f t="shared" si="2"/>
        <v/>
      </c>
      <c r="H18" s="1" t="str">
        <f t="shared" si="3"/>
        <v/>
      </c>
    </row>
    <row r="19" spans="1:8" x14ac:dyDescent="0.35">
      <c r="A19" s="4"/>
      <c r="B19" s="3"/>
      <c r="C19" s="3"/>
      <c r="E19" s="1" t="str">
        <f t="shared" si="0"/>
        <v/>
      </c>
      <c r="F19" s="1" t="str">
        <f t="shared" si="1"/>
        <v/>
      </c>
      <c r="G19" s="1" t="str">
        <f t="shared" si="2"/>
        <v/>
      </c>
      <c r="H19" s="1" t="str">
        <f t="shared" si="3"/>
        <v/>
      </c>
    </row>
    <row r="25" spans="1:8" x14ac:dyDescent="0.35">
      <c r="C25" s="7"/>
    </row>
    <row r="26" spans="1:8" x14ac:dyDescent="0.35">
      <c r="C26" s="7"/>
    </row>
    <row r="27" spans="1:8" x14ac:dyDescent="0.35">
      <c r="C27" s="7"/>
    </row>
    <row r="28" spans="1:8" x14ac:dyDescent="0.35">
      <c r="C28" s="7"/>
    </row>
    <row r="29" spans="1:8" x14ac:dyDescent="0.35">
      <c r="C29" s="7"/>
    </row>
    <row r="30" spans="1:8" x14ac:dyDescent="0.35">
      <c r="C30" s="7"/>
    </row>
  </sheetData>
  <sheetProtection algorithmName="SHA-512" hashValue="aAvHxgkdnLMfwsVz5csfZx0CCVHS+wsHWKtutlAMXZpkFqW792NxRTC/zWpLthwIdNpnS5TKWr/anzrxbDli+A==" saltValue="kOSxk1DX4or6mZ6OL66XMQ==" spinCount="100000" sheet="1"/>
  <mergeCells count="6">
    <mergeCell ref="B6:C6"/>
    <mergeCell ref="D2:I2"/>
    <mergeCell ref="D1:I1"/>
    <mergeCell ref="B3:C3"/>
    <mergeCell ref="B4:C4"/>
    <mergeCell ref="B5:C5"/>
  </mergeCells>
  <dataValidations count="5">
    <dataValidation type="list" allowBlank="1" showInputMessage="1" showErrorMessage="1" sqref="C10:C19" xr:uid="{00000000-0002-0000-0000-000000000000}">
      <formula1>"V-3a, V-3b, V-3c, V-3d"</formula1>
    </dataValidation>
    <dataValidation errorStyle="warning" allowBlank="1" showInputMessage="1" showErrorMessage="1" promptTitle="GHGRP ID:" prompt="Enter your GHGRP ID" sqref="B4:C4" xr:uid="{00000000-0002-0000-0000-000001000000}"/>
    <dataValidation type="list" errorStyle="warning" allowBlank="1" showInputMessage="1" showErrorMessage="1" promptTitle="Reporting Period" prompt="Select the reporting year" sqref="B5:C5" xr:uid="{00000000-0002-0000-0000-000002000000}">
      <formula1>"2016,2017,2018,2019,2020,2021,2022,2023,2024,2025"</formula1>
    </dataValidation>
    <dataValidation errorStyle="warning" allowBlank="1" showInputMessage="1" showErrorMessage="1" promptTitle="Facility Name" prompt="Enter the name of your facility" sqref="B3" xr:uid="{00000000-0002-0000-0000-000003000000}"/>
    <dataValidation errorStyle="warning" allowBlank="1" showInputMessage="1" showErrorMessage="1" promptTitle="Comments" prompt="Enter any additional comments regarding the workbook" sqref="B6" xr:uid="{00000000-0002-0000-0000-000004000000}"/>
  </dataValidations>
  <hyperlinks>
    <hyperlink ref="D1:I1" r:id="rId1" display="https://ccdsupport.com/confluence/display/help/Paperwork+Reduction+Act+Burden+Statements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8"/>
  <sheetViews>
    <sheetView showGridLines="0" zoomScale="85" zoomScaleNormal="85" workbookViewId="0"/>
  </sheetViews>
  <sheetFormatPr defaultRowHeight="14.5" x14ac:dyDescent="0.35"/>
  <cols>
    <col min="1" max="1" width="38.1796875" customWidth="1"/>
    <col min="2" max="2" width="26.453125" customWidth="1"/>
    <col min="3" max="3" width="36.1796875" customWidth="1"/>
    <col min="4" max="4" width="35.453125" customWidth="1"/>
    <col min="5" max="5" width="38.54296875" customWidth="1"/>
    <col min="6" max="6" width="36.453125" customWidth="1"/>
  </cols>
  <sheetData>
    <row r="1" spans="1:4" s="1" customFormat="1" ht="42" customHeight="1" x14ac:dyDescent="0.35">
      <c r="A1" s="18" t="str">
        <f>'Nitric Acid Train Inputs'!A1</f>
        <v>Subpart V - Nitric Acid Production</v>
      </c>
      <c r="B1" s="18" t="str">
        <f>'Nitric Acid Train Inputs'!B1</f>
        <v>Inputs Form</v>
      </c>
      <c r="C1" s="25" t="str">
        <f>'Nitric Acid Train Inputs'!C2</f>
        <v>Version R.01</v>
      </c>
      <c r="D1" s="25" t="str">
        <f>'Nitric Acid Train Inputs'!D2</f>
        <v>Last Updated 01/08/2025</v>
      </c>
    </row>
    <row r="2" spans="1:4" s="1" customFormat="1" x14ac:dyDescent="0.35"/>
    <row r="3" spans="1:4" s="1" customFormat="1" x14ac:dyDescent="0.35">
      <c r="A3" s="22" t="s">
        <v>48</v>
      </c>
    </row>
    <row r="4" spans="1:4" ht="56" x14ac:dyDescent="0.35">
      <c r="A4" s="2" t="s">
        <v>1</v>
      </c>
      <c r="B4" s="2" t="s">
        <v>4</v>
      </c>
      <c r="C4" s="2" t="s">
        <v>5</v>
      </c>
    </row>
    <row r="5" spans="1:4" x14ac:dyDescent="0.35">
      <c r="A5" s="4"/>
      <c r="B5" s="11" t="str">
        <f>IF(A5 = "", "", COUNTIFS(A$19:A$68,A5))</f>
        <v/>
      </c>
      <c r="C5" s="11" t="str">
        <f>IF(B5="","", IF(B5=0, "", AVERAGEIFS(F$19:F$68, A$19:A$68, A5)))</f>
        <v/>
      </c>
    </row>
    <row r="6" spans="1:4" x14ac:dyDescent="0.35">
      <c r="A6" s="4"/>
      <c r="B6" s="11" t="str">
        <f t="shared" ref="B6:B14" si="0">IF(A6 = "", "", COUNTIFS(A$19:A$68,A6))</f>
        <v/>
      </c>
      <c r="C6" s="11" t="str">
        <f>IF(B6="","", IF(B6=0, "", AVERAGEIFS(F$19:F$68, A$19:A$68, A6)))</f>
        <v/>
      </c>
    </row>
    <row r="7" spans="1:4" x14ac:dyDescent="0.35">
      <c r="A7" s="4"/>
      <c r="B7" s="11" t="str">
        <f t="shared" si="0"/>
        <v/>
      </c>
      <c r="C7" s="11" t="str">
        <f t="shared" ref="C7:C14" si="1">IF(B7="","", IF(B7=0, "", AVERAGEIFS(F$19:F$68, A$19:A$68, A7)))</f>
        <v/>
      </c>
    </row>
    <row r="8" spans="1:4" x14ac:dyDescent="0.35">
      <c r="A8" s="4"/>
      <c r="B8" s="11" t="str">
        <f t="shared" si="0"/>
        <v/>
      </c>
      <c r="C8" s="11" t="str">
        <f t="shared" si="1"/>
        <v/>
      </c>
    </row>
    <row r="9" spans="1:4" x14ac:dyDescent="0.35">
      <c r="A9" s="4"/>
      <c r="B9" s="11" t="str">
        <f t="shared" si="0"/>
        <v/>
      </c>
      <c r="C9" s="11" t="str">
        <f t="shared" si="1"/>
        <v/>
      </c>
    </row>
    <row r="10" spans="1:4" x14ac:dyDescent="0.35">
      <c r="A10" s="4"/>
      <c r="B10" s="11" t="str">
        <f t="shared" si="0"/>
        <v/>
      </c>
      <c r="C10" s="11" t="str">
        <f t="shared" si="1"/>
        <v/>
      </c>
    </row>
    <row r="11" spans="1:4" x14ac:dyDescent="0.35">
      <c r="A11" s="4"/>
      <c r="B11" s="11" t="str">
        <f t="shared" si="0"/>
        <v/>
      </c>
      <c r="C11" s="11" t="str">
        <f t="shared" si="1"/>
        <v/>
      </c>
    </row>
    <row r="12" spans="1:4" x14ac:dyDescent="0.35">
      <c r="A12" s="4"/>
      <c r="B12" s="11" t="str">
        <f t="shared" si="0"/>
        <v/>
      </c>
      <c r="C12" s="11" t="str">
        <f t="shared" si="1"/>
        <v/>
      </c>
    </row>
    <row r="13" spans="1:4" x14ac:dyDescent="0.35">
      <c r="A13" s="4"/>
      <c r="B13" s="11" t="str">
        <f t="shared" si="0"/>
        <v/>
      </c>
      <c r="C13" s="11" t="str">
        <f t="shared" si="1"/>
        <v/>
      </c>
    </row>
    <row r="14" spans="1:4" x14ac:dyDescent="0.35">
      <c r="A14" s="4"/>
      <c r="B14" s="11" t="str">
        <f t="shared" si="0"/>
        <v/>
      </c>
      <c r="C14" s="11" t="str">
        <f t="shared" si="1"/>
        <v/>
      </c>
    </row>
    <row r="16" spans="1:4" ht="15.75" customHeight="1" x14ac:dyDescent="0.35"/>
    <row r="17" spans="1:6" x14ac:dyDescent="0.35">
      <c r="A17" s="22" t="s">
        <v>49</v>
      </c>
    </row>
    <row r="18" spans="1:6" ht="56" x14ac:dyDescent="0.35">
      <c r="A18" s="2" t="s">
        <v>1</v>
      </c>
      <c r="B18" s="2" t="s">
        <v>6</v>
      </c>
      <c r="C18" s="2" t="s">
        <v>9</v>
      </c>
      <c r="D18" s="2" t="s">
        <v>7</v>
      </c>
      <c r="E18" s="2" t="s">
        <v>8</v>
      </c>
      <c r="F18" s="2" t="s">
        <v>32</v>
      </c>
    </row>
    <row r="19" spans="1:6" x14ac:dyDescent="0.35">
      <c r="A19" s="4"/>
      <c r="B19" s="4"/>
      <c r="C19" s="4"/>
      <c r="D19" s="4"/>
      <c r="E19" s="4"/>
      <c r="F19" s="11" t="str">
        <f>IF(C19="","", IF(D19="","", IF(E19="","", (C19*0.000000114*D19)/E19)))</f>
        <v/>
      </c>
    </row>
    <row r="20" spans="1:6" x14ac:dyDescent="0.35">
      <c r="A20" s="4"/>
      <c r="B20" s="4"/>
      <c r="C20" s="4"/>
      <c r="D20" s="4"/>
      <c r="E20" s="4"/>
      <c r="F20" s="11" t="str">
        <f t="shared" ref="F20:F68" si="2">IF(C20="","", IF(D20="","", IF(E20="","", (C20*0.000000114*D20)/E20)))</f>
        <v/>
      </c>
    </row>
    <row r="21" spans="1:6" x14ac:dyDescent="0.35">
      <c r="A21" s="4"/>
      <c r="B21" s="4"/>
      <c r="C21" s="4"/>
      <c r="D21" s="4"/>
      <c r="E21" s="4"/>
      <c r="F21" s="11" t="str">
        <f t="shared" si="2"/>
        <v/>
      </c>
    </row>
    <row r="22" spans="1:6" x14ac:dyDescent="0.35">
      <c r="A22" s="4"/>
      <c r="B22" s="4"/>
      <c r="C22" s="4"/>
      <c r="D22" s="4"/>
      <c r="E22" s="4"/>
      <c r="F22" s="11" t="str">
        <f t="shared" si="2"/>
        <v/>
      </c>
    </row>
    <row r="23" spans="1:6" x14ac:dyDescent="0.35">
      <c r="A23" s="4"/>
      <c r="B23" s="4"/>
      <c r="C23" s="4"/>
      <c r="D23" s="4"/>
      <c r="E23" s="4"/>
      <c r="F23" s="11" t="str">
        <f t="shared" si="2"/>
        <v/>
      </c>
    </row>
    <row r="24" spans="1:6" x14ac:dyDescent="0.35">
      <c r="A24" s="4"/>
      <c r="B24" s="4"/>
      <c r="C24" s="4"/>
      <c r="D24" s="4"/>
      <c r="E24" s="4"/>
      <c r="F24" s="11" t="str">
        <f t="shared" si="2"/>
        <v/>
      </c>
    </row>
    <row r="25" spans="1:6" x14ac:dyDescent="0.35">
      <c r="A25" s="4"/>
      <c r="B25" s="4"/>
      <c r="C25" s="4"/>
      <c r="D25" s="4"/>
      <c r="E25" s="4"/>
      <c r="F25" s="11" t="str">
        <f t="shared" si="2"/>
        <v/>
      </c>
    </row>
    <row r="26" spans="1:6" x14ac:dyDescent="0.35">
      <c r="A26" s="4"/>
      <c r="B26" s="4"/>
      <c r="C26" s="4"/>
      <c r="D26" s="4"/>
      <c r="E26" s="4"/>
      <c r="F26" s="11" t="str">
        <f t="shared" si="2"/>
        <v/>
      </c>
    </row>
    <row r="27" spans="1:6" x14ac:dyDescent="0.35">
      <c r="A27" s="4"/>
      <c r="B27" s="4"/>
      <c r="C27" s="4"/>
      <c r="D27" s="4"/>
      <c r="E27" s="4"/>
      <c r="F27" s="11" t="str">
        <f t="shared" si="2"/>
        <v/>
      </c>
    </row>
    <row r="28" spans="1:6" x14ac:dyDescent="0.35">
      <c r="A28" s="4"/>
      <c r="B28" s="4"/>
      <c r="C28" s="4"/>
      <c r="D28" s="4"/>
      <c r="E28" s="4"/>
      <c r="F28" s="11" t="str">
        <f t="shared" si="2"/>
        <v/>
      </c>
    </row>
    <row r="29" spans="1:6" s="1" customFormat="1" x14ac:dyDescent="0.35">
      <c r="A29" s="4"/>
      <c r="B29" s="4"/>
      <c r="C29" s="4"/>
      <c r="D29" s="4"/>
      <c r="E29" s="4"/>
      <c r="F29" s="11" t="str">
        <f t="shared" si="2"/>
        <v/>
      </c>
    </row>
    <row r="30" spans="1:6" s="1" customFormat="1" x14ac:dyDescent="0.35">
      <c r="A30" s="4"/>
      <c r="B30" s="4"/>
      <c r="C30" s="4"/>
      <c r="D30" s="4"/>
      <c r="E30" s="4"/>
      <c r="F30" s="11" t="str">
        <f t="shared" si="2"/>
        <v/>
      </c>
    </row>
    <row r="31" spans="1:6" s="1" customFormat="1" x14ac:dyDescent="0.35">
      <c r="A31" s="4"/>
      <c r="B31" s="4"/>
      <c r="C31" s="4"/>
      <c r="D31" s="4"/>
      <c r="E31" s="4"/>
      <c r="F31" s="11" t="str">
        <f t="shared" si="2"/>
        <v/>
      </c>
    </row>
    <row r="32" spans="1:6" s="1" customFormat="1" x14ac:dyDescent="0.35">
      <c r="A32" s="4"/>
      <c r="B32" s="4"/>
      <c r="C32" s="4"/>
      <c r="D32" s="4"/>
      <c r="E32" s="4"/>
      <c r="F32" s="11" t="str">
        <f t="shared" si="2"/>
        <v/>
      </c>
    </row>
    <row r="33" spans="1:6" s="1" customFormat="1" x14ac:dyDescent="0.35">
      <c r="A33" s="4"/>
      <c r="B33" s="4"/>
      <c r="C33" s="4"/>
      <c r="D33" s="4"/>
      <c r="E33" s="4"/>
      <c r="F33" s="11" t="str">
        <f t="shared" si="2"/>
        <v/>
      </c>
    </row>
    <row r="34" spans="1:6" s="1" customFormat="1" x14ac:dyDescent="0.35">
      <c r="A34" s="4"/>
      <c r="B34" s="4"/>
      <c r="C34" s="4"/>
      <c r="D34" s="4"/>
      <c r="E34" s="4"/>
      <c r="F34" s="11" t="str">
        <f t="shared" si="2"/>
        <v/>
      </c>
    </row>
    <row r="35" spans="1:6" s="1" customFormat="1" x14ac:dyDescent="0.35">
      <c r="A35" s="4"/>
      <c r="B35" s="4"/>
      <c r="C35" s="4"/>
      <c r="D35" s="4"/>
      <c r="E35" s="4"/>
      <c r="F35" s="11" t="str">
        <f t="shared" si="2"/>
        <v/>
      </c>
    </row>
    <row r="36" spans="1:6" s="1" customFormat="1" x14ac:dyDescent="0.35">
      <c r="A36" s="4"/>
      <c r="B36" s="4"/>
      <c r="C36" s="4"/>
      <c r="D36" s="4"/>
      <c r="E36" s="4"/>
      <c r="F36" s="11" t="str">
        <f t="shared" si="2"/>
        <v/>
      </c>
    </row>
    <row r="37" spans="1:6" s="1" customFormat="1" x14ac:dyDescent="0.35">
      <c r="A37" s="4"/>
      <c r="B37" s="4"/>
      <c r="C37" s="4"/>
      <c r="D37" s="4"/>
      <c r="E37" s="4"/>
      <c r="F37" s="11" t="str">
        <f t="shared" si="2"/>
        <v/>
      </c>
    </row>
    <row r="38" spans="1:6" s="1" customFormat="1" x14ac:dyDescent="0.35">
      <c r="A38" s="4"/>
      <c r="B38" s="4"/>
      <c r="C38" s="4"/>
      <c r="D38" s="4"/>
      <c r="E38" s="4"/>
      <c r="F38" s="11" t="str">
        <f t="shared" si="2"/>
        <v/>
      </c>
    </row>
    <row r="39" spans="1:6" s="1" customFormat="1" x14ac:dyDescent="0.35">
      <c r="A39" s="4"/>
      <c r="B39" s="4"/>
      <c r="C39" s="4"/>
      <c r="D39" s="4"/>
      <c r="E39" s="4"/>
      <c r="F39" s="11" t="str">
        <f t="shared" si="2"/>
        <v/>
      </c>
    </row>
    <row r="40" spans="1:6" s="1" customFormat="1" x14ac:dyDescent="0.35">
      <c r="A40" s="4"/>
      <c r="B40" s="4"/>
      <c r="C40" s="4"/>
      <c r="D40" s="4"/>
      <c r="E40" s="4"/>
      <c r="F40" s="11" t="str">
        <f t="shared" si="2"/>
        <v/>
      </c>
    </row>
    <row r="41" spans="1:6" s="1" customFormat="1" x14ac:dyDescent="0.35">
      <c r="A41" s="4"/>
      <c r="B41" s="4"/>
      <c r="C41" s="4"/>
      <c r="D41" s="4"/>
      <c r="E41" s="4"/>
      <c r="F41" s="11" t="str">
        <f t="shared" si="2"/>
        <v/>
      </c>
    </row>
    <row r="42" spans="1:6" s="1" customFormat="1" x14ac:dyDescent="0.35">
      <c r="A42" s="4"/>
      <c r="B42" s="4"/>
      <c r="C42" s="4"/>
      <c r="D42" s="4"/>
      <c r="E42" s="4"/>
      <c r="F42" s="11" t="str">
        <f t="shared" si="2"/>
        <v/>
      </c>
    </row>
    <row r="43" spans="1:6" s="1" customFormat="1" x14ac:dyDescent="0.35">
      <c r="A43" s="4"/>
      <c r="B43" s="4"/>
      <c r="C43" s="4"/>
      <c r="D43" s="4"/>
      <c r="E43" s="4"/>
      <c r="F43" s="11" t="str">
        <f t="shared" si="2"/>
        <v/>
      </c>
    </row>
    <row r="44" spans="1:6" s="1" customFormat="1" x14ac:dyDescent="0.35">
      <c r="A44" s="4"/>
      <c r="B44" s="4"/>
      <c r="C44" s="4"/>
      <c r="D44" s="4"/>
      <c r="E44" s="4"/>
      <c r="F44" s="11" t="str">
        <f t="shared" si="2"/>
        <v/>
      </c>
    </row>
    <row r="45" spans="1:6" s="1" customFormat="1" x14ac:dyDescent="0.35">
      <c r="A45" s="4"/>
      <c r="B45" s="4"/>
      <c r="C45" s="4"/>
      <c r="D45" s="4"/>
      <c r="E45" s="4"/>
      <c r="F45" s="11" t="str">
        <f t="shared" si="2"/>
        <v/>
      </c>
    </row>
    <row r="46" spans="1:6" s="1" customFormat="1" x14ac:dyDescent="0.35">
      <c r="A46" s="4"/>
      <c r="B46" s="4"/>
      <c r="C46" s="4"/>
      <c r="D46" s="4"/>
      <c r="E46" s="4"/>
      <c r="F46" s="11" t="str">
        <f t="shared" si="2"/>
        <v/>
      </c>
    </row>
    <row r="47" spans="1:6" s="1" customFormat="1" x14ac:dyDescent="0.35">
      <c r="A47" s="4"/>
      <c r="B47" s="4"/>
      <c r="C47" s="4"/>
      <c r="D47" s="4"/>
      <c r="E47" s="4"/>
      <c r="F47" s="11" t="str">
        <f t="shared" si="2"/>
        <v/>
      </c>
    </row>
    <row r="48" spans="1:6" s="1" customFormat="1" x14ac:dyDescent="0.35">
      <c r="A48" s="4"/>
      <c r="B48" s="4"/>
      <c r="C48" s="4"/>
      <c r="D48" s="4"/>
      <c r="E48" s="4"/>
      <c r="F48" s="11" t="str">
        <f t="shared" si="2"/>
        <v/>
      </c>
    </row>
    <row r="49" spans="1:6" x14ac:dyDescent="0.35">
      <c r="A49" s="4"/>
      <c r="B49" s="4"/>
      <c r="C49" s="4"/>
      <c r="D49" s="4"/>
      <c r="E49" s="4"/>
      <c r="F49" s="11" t="str">
        <f t="shared" si="2"/>
        <v/>
      </c>
    </row>
    <row r="50" spans="1:6" x14ac:dyDescent="0.35">
      <c r="A50" s="4"/>
      <c r="B50" s="4"/>
      <c r="C50" s="4"/>
      <c r="D50" s="4"/>
      <c r="E50" s="4"/>
      <c r="F50" s="11" t="str">
        <f t="shared" si="2"/>
        <v/>
      </c>
    </row>
    <row r="51" spans="1:6" x14ac:dyDescent="0.35">
      <c r="A51" s="4"/>
      <c r="B51" s="4"/>
      <c r="C51" s="4"/>
      <c r="D51" s="4"/>
      <c r="E51" s="4"/>
      <c r="F51" s="11" t="str">
        <f t="shared" si="2"/>
        <v/>
      </c>
    </row>
    <row r="52" spans="1:6" x14ac:dyDescent="0.35">
      <c r="A52" s="4"/>
      <c r="B52" s="4"/>
      <c r="C52" s="4"/>
      <c r="D52" s="4"/>
      <c r="E52" s="4"/>
      <c r="F52" s="11" t="str">
        <f t="shared" si="2"/>
        <v/>
      </c>
    </row>
    <row r="53" spans="1:6" x14ac:dyDescent="0.35">
      <c r="A53" s="4"/>
      <c r="B53" s="4"/>
      <c r="C53" s="4"/>
      <c r="D53" s="4"/>
      <c r="E53" s="4"/>
      <c r="F53" s="11" t="str">
        <f t="shared" si="2"/>
        <v/>
      </c>
    </row>
    <row r="54" spans="1:6" x14ac:dyDescent="0.35">
      <c r="A54" s="4"/>
      <c r="B54" s="4"/>
      <c r="C54" s="4"/>
      <c r="D54" s="4"/>
      <c r="E54" s="4"/>
      <c r="F54" s="11" t="str">
        <f t="shared" si="2"/>
        <v/>
      </c>
    </row>
    <row r="55" spans="1:6" x14ac:dyDescent="0.35">
      <c r="A55" s="4"/>
      <c r="B55" s="4"/>
      <c r="C55" s="4"/>
      <c r="D55" s="4"/>
      <c r="E55" s="4"/>
      <c r="F55" s="11" t="str">
        <f t="shared" si="2"/>
        <v/>
      </c>
    </row>
    <row r="56" spans="1:6" x14ac:dyDescent="0.35">
      <c r="A56" s="4"/>
      <c r="B56" s="4"/>
      <c r="C56" s="4"/>
      <c r="D56" s="4"/>
      <c r="E56" s="4"/>
      <c r="F56" s="11" t="str">
        <f t="shared" si="2"/>
        <v/>
      </c>
    </row>
    <row r="57" spans="1:6" x14ac:dyDescent="0.35">
      <c r="A57" s="4"/>
      <c r="B57" s="4"/>
      <c r="C57" s="4"/>
      <c r="D57" s="4"/>
      <c r="E57" s="4"/>
      <c r="F57" s="11" t="str">
        <f t="shared" si="2"/>
        <v/>
      </c>
    </row>
    <row r="58" spans="1:6" x14ac:dyDescent="0.35">
      <c r="A58" s="4"/>
      <c r="B58" s="4"/>
      <c r="C58" s="4"/>
      <c r="D58" s="4"/>
      <c r="E58" s="4"/>
      <c r="F58" s="11" t="str">
        <f t="shared" si="2"/>
        <v/>
      </c>
    </row>
    <row r="59" spans="1:6" x14ac:dyDescent="0.35">
      <c r="A59" s="4"/>
      <c r="B59" s="4"/>
      <c r="C59" s="4"/>
      <c r="D59" s="4"/>
      <c r="E59" s="4"/>
      <c r="F59" s="11" t="str">
        <f t="shared" si="2"/>
        <v/>
      </c>
    </row>
    <row r="60" spans="1:6" x14ac:dyDescent="0.35">
      <c r="A60" s="4"/>
      <c r="B60" s="4"/>
      <c r="C60" s="4"/>
      <c r="D60" s="4"/>
      <c r="E60" s="4"/>
      <c r="F60" s="11" t="str">
        <f t="shared" si="2"/>
        <v/>
      </c>
    </row>
    <row r="61" spans="1:6" x14ac:dyDescent="0.35">
      <c r="A61" s="4"/>
      <c r="B61" s="4"/>
      <c r="C61" s="4"/>
      <c r="D61" s="4"/>
      <c r="E61" s="4"/>
      <c r="F61" s="11" t="str">
        <f t="shared" si="2"/>
        <v/>
      </c>
    </row>
    <row r="62" spans="1:6" x14ac:dyDescent="0.35">
      <c r="A62" s="4"/>
      <c r="B62" s="4"/>
      <c r="C62" s="4"/>
      <c r="D62" s="4"/>
      <c r="E62" s="4"/>
      <c r="F62" s="11" t="str">
        <f t="shared" si="2"/>
        <v/>
      </c>
    </row>
    <row r="63" spans="1:6" x14ac:dyDescent="0.35">
      <c r="A63" s="4"/>
      <c r="B63" s="4"/>
      <c r="C63" s="4"/>
      <c r="D63" s="4"/>
      <c r="E63" s="4"/>
      <c r="F63" s="11" t="str">
        <f t="shared" si="2"/>
        <v/>
      </c>
    </row>
    <row r="64" spans="1:6" x14ac:dyDescent="0.35">
      <c r="A64" s="4"/>
      <c r="B64" s="4"/>
      <c r="C64" s="4"/>
      <c r="D64" s="4"/>
      <c r="E64" s="4"/>
      <c r="F64" s="11" t="str">
        <f t="shared" si="2"/>
        <v/>
      </c>
    </row>
    <row r="65" spans="1:6" x14ac:dyDescent="0.35">
      <c r="A65" s="4"/>
      <c r="B65" s="4"/>
      <c r="C65" s="4"/>
      <c r="D65" s="4"/>
      <c r="E65" s="4"/>
      <c r="F65" s="11" t="str">
        <f t="shared" si="2"/>
        <v/>
      </c>
    </row>
    <row r="66" spans="1:6" x14ac:dyDescent="0.35">
      <c r="A66" s="4"/>
      <c r="B66" s="4"/>
      <c r="C66" s="4"/>
      <c r="D66" s="4"/>
      <c r="E66" s="4"/>
      <c r="F66" s="11" t="str">
        <f t="shared" si="2"/>
        <v/>
      </c>
    </row>
    <row r="67" spans="1:6" x14ac:dyDescent="0.35">
      <c r="A67" s="4"/>
      <c r="B67" s="4"/>
      <c r="C67" s="4"/>
      <c r="D67" s="4"/>
      <c r="E67" s="4"/>
      <c r="F67" s="11" t="str">
        <f t="shared" si="2"/>
        <v/>
      </c>
    </row>
    <row r="68" spans="1:6" x14ac:dyDescent="0.35">
      <c r="A68" s="4"/>
      <c r="B68" s="4"/>
      <c r="C68" s="4"/>
      <c r="D68" s="4"/>
      <c r="E68" s="4"/>
      <c r="F68" s="11" t="str">
        <f t="shared" si="2"/>
        <v/>
      </c>
    </row>
  </sheetData>
  <sheetProtection password="CA05" sheet="1" objects="1" scenarios="1"/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3"/>
  <sheetViews>
    <sheetView showGridLines="0" zoomScale="85" zoomScaleNormal="85" workbookViewId="0"/>
  </sheetViews>
  <sheetFormatPr defaultRowHeight="14.5" x14ac:dyDescent="0.35"/>
  <cols>
    <col min="1" max="1" width="39.453125" customWidth="1"/>
    <col min="2" max="2" width="26.1796875" style="1" customWidth="1"/>
    <col min="3" max="3" width="25" style="1" customWidth="1"/>
    <col min="4" max="4" width="29.81640625" customWidth="1"/>
    <col min="5" max="5" width="36.1796875" style="1" customWidth="1"/>
    <col min="6" max="6" width="35.453125" customWidth="1"/>
    <col min="8" max="8" width="12.1796875" hidden="1" customWidth="1"/>
    <col min="9" max="9" width="12.453125" hidden="1" customWidth="1"/>
    <col min="10" max="10" width="16" hidden="1" customWidth="1"/>
    <col min="11" max="11" width="16.1796875" hidden="1" customWidth="1"/>
    <col min="12" max="12" width="15.54296875" hidden="1" customWidth="1"/>
    <col min="13" max="13" width="16.453125" hidden="1" customWidth="1"/>
    <col min="14" max="15" width="0" hidden="1" customWidth="1"/>
  </cols>
  <sheetData>
    <row r="1" spans="1:13" s="1" customFormat="1" ht="48.75" customHeight="1" x14ac:dyDescent="0.35">
      <c r="A1" s="18" t="str">
        <f>'Nitric Acid Train Inputs'!A1</f>
        <v>Subpart V - Nitric Acid Production</v>
      </c>
      <c r="B1" s="18" t="str">
        <f>'Nitric Acid Train Inputs'!B1</f>
        <v>Inputs Form</v>
      </c>
      <c r="C1" s="25" t="str">
        <f>'Nitric Acid Train Inputs'!C2</f>
        <v>Version R.01</v>
      </c>
      <c r="D1" s="25" t="str">
        <f>'Nitric Acid Train Inputs'!D2</f>
        <v>Last Updated 01/08/2025</v>
      </c>
      <c r="E1" s="15"/>
      <c r="F1" s="15"/>
    </row>
    <row r="2" spans="1:13" s="1" customFormat="1" ht="34.5" customHeight="1" x14ac:dyDescent="0.35">
      <c r="A2" s="22" t="s">
        <v>45</v>
      </c>
    </row>
    <row r="3" spans="1:13" ht="84" x14ac:dyDescent="0.35">
      <c r="A3" s="2" t="s">
        <v>1</v>
      </c>
      <c r="B3" s="2" t="s">
        <v>11</v>
      </c>
      <c r="C3" s="2" t="s">
        <v>10</v>
      </c>
      <c r="D3" s="5" t="s">
        <v>21</v>
      </c>
      <c r="E3" s="5" t="s">
        <v>2</v>
      </c>
      <c r="F3" s="5" t="s">
        <v>22</v>
      </c>
      <c r="H3" s="1" t="s">
        <v>38</v>
      </c>
      <c r="I3" s="1" t="s">
        <v>39</v>
      </c>
      <c r="J3" s="1" t="s">
        <v>40</v>
      </c>
      <c r="K3" s="1" t="s">
        <v>41</v>
      </c>
      <c r="L3" s="1" t="s">
        <v>42</v>
      </c>
      <c r="M3" s="1" t="s">
        <v>43</v>
      </c>
    </row>
    <row r="4" spans="1:13" x14ac:dyDescent="0.35">
      <c r="A4" s="4"/>
      <c r="B4" s="4"/>
      <c r="C4" s="4"/>
      <c r="D4" s="3"/>
      <c r="E4" s="11" t="str">
        <f>IF($A4="","",VLOOKUP($A4,'Nitric Acid Train Inputs'!$A$10:$B$19,2,FALSE))</f>
        <v/>
      </c>
      <c r="F4" s="11" t="str">
        <f>IF($D4="", "", IF($E4="", "", IF($E4=0, "", $D4/$E4)))</f>
        <v/>
      </c>
      <c r="H4" s="1" t="str">
        <f t="shared" ref="H4:H33" si="0">A4&amp;B4</f>
        <v/>
      </c>
      <c r="I4" s="1" t="str">
        <f t="shared" ref="I4:I33" si="1">F4</f>
        <v/>
      </c>
      <c r="J4" s="1" t="str">
        <f>IF($A4="","",IF($B4="","",IF(VLOOKUP($A4,'Nitric Acid Train Inputs'!$A$10:$E$19,5,FALSE)="","",$B4)))</f>
        <v/>
      </c>
      <c r="K4" s="1" t="str">
        <f>IF($A4="","",IF($B4="","",IF(VLOOKUP($A4,'Nitric Acid Train Inputs'!$A$10:$F$19,6,FALSE)="","",$B4)))</f>
        <v/>
      </c>
      <c r="L4" s="1" t="str">
        <f>IF($A4="","",IF($B4="","",IF(VLOOKUP($A4,'Nitric Acid Train Inputs'!$A$10:$G$19,7,FALSE)="","",$B4)))</f>
        <v/>
      </c>
      <c r="M4" s="1" t="str">
        <f>IF($A4="","",IF($B4="","",IF(VLOOKUP($A4,'Nitric Acid Train Inputs'!$A$10:$H$19,8,FALSE)="","",$B4)))</f>
        <v/>
      </c>
    </row>
    <row r="5" spans="1:13" x14ac:dyDescent="0.35">
      <c r="A5" s="4"/>
      <c r="B5" s="4"/>
      <c r="C5" s="4"/>
      <c r="D5" s="3"/>
      <c r="E5" s="11" t="str">
        <f>IF($A5="","",VLOOKUP($A5,'Nitric Acid Train Inputs'!$A$10:$B$19,2,FALSE))</f>
        <v/>
      </c>
      <c r="F5" s="11" t="str">
        <f t="shared" ref="F5:F33" si="2">IF($D5="", "", IF($E5="", "", IF($E5=0, "", $D5/$E5)))</f>
        <v/>
      </c>
      <c r="H5" s="1" t="str">
        <f t="shared" si="0"/>
        <v/>
      </c>
      <c r="I5" s="1" t="str">
        <f t="shared" si="1"/>
        <v/>
      </c>
      <c r="J5" s="1" t="str">
        <f>IF($A5="","",IF($B5="","",IF(VLOOKUP($A5,'Nitric Acid Train Inputs'!$A$10:$E$19,5,FALSE)="","",$B5)))</f>
        <v/>
      </c>
      <c r="K5" s="1" t="str">
        <f>IF($A5="","",IF($B5="","",IF(VLOOKUP($A5,'Nitric Acid Train Inputs'!$A$10:$F$19,6,FALSE)="","",$B5)))</f>
        <v/>
      </c>
      <c r="L5" s="1" t="str">
        <f>IF($A5="","",IF($B5="","",IF(VLOOKUP($A5,'Nitric Acid Train Inputs'!$A$10:$G$19,7,FALSE)="","",$B5)))</f>
        <v/>
      </c>
      <c r="M5" s="1" t="str">
        <f>IF($A5="","",IF($B5="","",IF(VLOOKUP($A5,'Nitric Acid Train Inputs'!$A$10:$H$19,8,FALSE)="","",$B5)))</f>
        <v/>
      </c>
    </row>
    <row r="6" spans="1:13" x14ac:dyDescent="0.35">
      <c r="A6" s="4"/>
      <c r="B6" s="4"/>
      <c r="C6" s="4"/>
      <c r="D6" s="3"/>
      <c r="E6" s="11" t="str">
        <f>IF($A6="","",VLOOKUP($A6,'Nitric Acid Train Inputs'!$A$10:$B$19,2,FALSE))</f>
        <v/>
      </c>
      <c r="F6" s="11" t="str">
        <f t="shared" si="2"/>
        <v/>
      </c>
      <c r="H6" s="1" t="str">
        <f t="shared" si="0"/>
        <v/>
      </c>
      <c r="I6" s="1" t="str">
        <f t="shared" si="1"/>
        <v/>
      </c>
      <c r="J6" s="1" t="str">
        <f>IF($A6="","",IF($B6="","",IF(VLOOKUP($A6,'Nitric Acid Train Inputs'!$A$10:$E$19,5,FALSE)="","",$B6)))</f>
        <v/>
      </c>
      <c r="K6" s="1" t="str">
        <f>IF($A6="","",IF($B6="","",IF(VLOOKUP($A6,'Nitric Acid Train Inputs'!$A$10:$F$19,6,FALSE)="","",$B6)))</f>
        <v/>
      </c>
      <c r="L6" s="1" t="str">
        <f>IF($A6="","",IF($B6="","",IF(VLOOKUP($A6,'Nitric Acid Train Inputs'!$A$10:$G$19,7,FALSE)="","",$B6)))</f>
        <v/>
      </c>
      <c r="M6" s="1" t="str">
        <f>IF($A6="","",IF($B6="","",IF(VLOOKUP($A6,'Nitric Acid Train Inputs'!$A$10:$H$19,8,FALSE)="","",$B6)))</f>
        <v/>
      </c>
    </row>
    <row r="7" spans="1:13" x14ac:dyDescent="0.35">
      <c r="A7" s="4"/>
      <c r="B7" s="4"/>
      <c r="C7" s="4"/>
      <c r="D7" s="3"/>
      <c r="E7" s="11" t="str">
        <f>IF($A7="","",VLOOKUP($A7,'Nitric Acid Train Inputs'!$A$10:$B$19,2,FALSE))</f>
        <v/>
      </c>
      <c r="F7" s="11" t="str">
        <f t="shared" si="2"/>
        <v/>
      </c>
      <c r="H7" s="1" t="str">
        <f t="shared" si="0"/>
        <v/>
      </c>
      <c r="I7" s="1" t="str">
        <f t="shared" si="1"/>
        <v/>
      </c>
      <c r="J7" s="1" t="str">
        <f>IF($A7="","",IF($B7="","",IF(VLOOKUP($A7,'Nitric Acid Train Inputs'!$A$10:$E$19,5,FALSE)="","",$B7)))</f>
        <v/>
      </c>
      <c r="K7" s="1" t="str">
        <f>IF($A7="","",IF($B7="","",IF(VLOOKUP($A7,'Nitric Acid Train Inputs'!$A$10:$F$19,6,FALSE)="","",$B7)))</f>
        <v/>
      </c>
      <c r="L7" s="1" t="str">
        <f>IF($A7="","",IF($B7="","",IF(VLOOKUP($A7,'Nitric Acid Train Inputs'!$A$10:$G$19,7,FALSE)="","",$B7)))</f>
        <v/>
      </c>
      <c r="M7" s="1" t="str">
        <f>IF($A7="","",IF($B7="","",IF(VLOOKUP($A7,'Nitric Acid Train Inputs'!$A$10:$H$19,8,FALSE)="","",$B7)))</f>
        <v/>
      </c>
    </row>
    <row r="8" spans="1:13" x14ac:dyDescent="0.35">
      <c r="A8" s="4"/>
      <c r="B8" s="4"/>
      <c r="C8" s="4"/>
      <c r="D8" s="3"/>
      <c r="E8" s="11" t="str">
        <f>IF($A8="","",VLOOKUP($A8,'Nitric Acid Train Inputs'!$A$10:$B$19,2,FALSE))</f>
        <v/>
      </c>
      <c r="F8" s="11" t="str">
        <f t="shared" si="2"/>
        <v/>
      </c>
      <c r="H8" s="1" t="str">
        <f t="shared" si="0"/>
        <v/>
      </c>
      <c r="I8" s="1" t="str">
        <f t="shared" si="1"/>
        <v/>
      </c>
      <c r="J8" s="1" t="str">
        <f>IF($A8="","",IF($B8="","",IF(VLOOKUP($A8,'Nitric Acid Train Inputs'!$A$10:$E$19,5,FALSE)="","",$B8)))</f>
        <v/>
      </c>
      <c r="K8" s="1" t="str">
        <f>IF($A8="","",IF($B8="","",IF(VLOOKUP($A8,'Nitric Acid Train Inputs'!$A$10:$F$19,6,FALSE)="","",$B8)))</f>
        <v/>
      </c>
      <c r="L8" s="1" t="str">
        <f>IF($A8="","",IF($B8="","",IF(VLOOKUP($A8,'Nitric Acid Train Inputs'!$A$10:$G$19,7,FALSE)="","",$B8)))</f>
        <v/>
      </c>
      <c r="M8" s="1" t="str">
        <f>IF($A8="","",IF($B8="","",IF(VLOOKUP($A8,'Nitric Acid Train Inputs'!$A$10:$H$19,8,FALSE)="","",$B8)))</f>
        <v/>
      </c>
    </row>
    <row r="9" spans="1:13" x14ac:dyDescent="0.35">
      <c r="A9" s="4"/>
      <c r="B9" s="4"/>
      <c r="C9" s="4"/>
      <c r="D9" s="3"/>
      <c r="E9" s="11" t="str">
        <f>IF($A9="","",VLOOKUP($A9,'Nitric Acid Train Inputs'!$A$10:$B$19,2,FALSE))</f>
        <v/>
      </c>
      <c r="F9" s="11" t="str">
        <f t="shared" si="2"/>
        <v/>
      </c>
      <c r="H9" s="1" t="str">
        <f t="shared" si="0"/>
        <v/>
      </c>
      <c r="I9" s="1" t="str">
        <f t="shared" si="1"/>
        <v/>
      </c>
      <c r="J9" s="1" t="str">
        <f>IF($A9="","",IF($B9="","",IF(VLOOKUP($A9,'Nitric Acid Train Inputs'!$A$10:$E$19,5,FALSE)="","",$B9)))</f>
        <v/>
      </c>
      <c r="K9" s="1" t="str">
        <f>IF($A9="","",IF($B9="","",IF(VLOOKUP($A9,'Nitric Acid Train Inputs'!$A$10:$F$19,6,FALSE)="","",$B9)))</f>
        <v/>
      </c>
      <c r="L9" s="1" t="str">
        <f>IF($A9="","",IF($B9="","",IF(VLOOKUP($A9,'Nitric Acid Train Inputs'!$A$10:$G$19,7,FALSE)="","",$B9)))</f>
        <v/>
      </c>
      <c r="M9" s="1" t="str">
        <f>IF($A9="","",IF($B9="","",IF(VLOOKUP($A9,'Nitric Acid Train Inputs'!$A$10:$H$19,8,FALSE)="","",$B9)))</f>
        <v/>
      </c>
    </row>
    <row r="10" spans="1:13" x14ac:dyDescent="0.35">
      <c r="A10" s="4"/>
      <c r="B10" s="4"/>
      <c r="C10" s="4"/>
      <c r="D10" s="3"/>
      <c r="E10" s="11" t="str">
        <f>IF($A10="","",VLOOKUP($A10,'Nitric Acid Train Inputs'!$A$10:$B$19,2,FALSE))</f>
        <v/>
      </c>
      <c r="F10" s="11" t="str">
        <f t="shared" si="2"/>
        <v/>
      </c>
      <c r="H10" s="1" t="str">
        <f t="shared" si="0"/>
        <v/>
      </c>
      <c r="I10" s="1" t="str">
        <f t="shared" si="1"/>
        <v/>
      </c>
      <c r="J10" s="1" t="str">
        <f>IF($A10="","",IF($B10="","",IF(VLOOKUP($A10,'Nitric Acid Train Inputs'!$A$10:$E$19,5,FALSE)="","",$B10)))</f>
        <v/>
      </c>
      <c r="K10" s="1" t="str">
        <f>IF($A10="","",IF($B10="","",IF(VLOOKUP($A10,'Nitric Acid Train Inputs'!$A$10:$F$19,6,FALSE)="","",$B10)))</f>
        <v/>
      </c>
      <c r="L10" s="1" t="str">
        <f>IF($A10="","",IF($B10="","",IF(VLOOKUP($A10,'Nitric Acid Train Inputs'!$A$10:$G$19,7,FALSE)="","",$B10)))</f>
        <v/>
      </c>
      <c r="M10" s="1" t="str">
        <f>IF($A10="","",IF($B10="","",IF(VLOOKUP($A10,'Nitric Acid Train Inputs'!$A$10:$H$19,8,FALSE)="","",$B10)))</f>
        <v/>
      </c>
    </row>
    <row r="11" spans="1:13" x14ac:dyDescent="0.35">
      <c r="A11" s="4"/>
      <c r="B11" s="4"/>
      <c r="C11" s="4"/>
      <c r="D11" s="3"/>
      <c r="E11" s="11" t="str">
        <f>IF($A11="","",VLOOKUP($A11,'Nitric Acid Train Inputs'!$A$10:$B$19,2,FALSE))</f>
        <v/>
      </c>
      <c r="F11" s="11" t="str">
        <f t="shared" si="2"/>
        <v/>
      </c>
      <c r="H11" s="1" t="str">
        <f t="shared" si="0"/>
        <v/>
      </c>
      <c r="I11" s="1" t="str">
        <f t="shared" si="1"/>
        <v/>
      </c>
      <c r="J11" s="1" t="str">
        <f>IF($A11="","",IF($B11="","",IF(VLOOKUP($A11,'Nitric Acid Train Inputs'!$A$10:$E$19,5,FALSE)="","",$B11)))</f>
        <v/>
      </c>
      <c r="K11" s="1" t="str">
        <f>IF($A11="","",IF($B11="","",IF(VLOOKUP($A11,'Nitric Acid Train Inputs'!$A$10:$F$19,6,FALSE)="","",$B11)))</f>
        <v/>
      </c>
      <c r="L11" s="1" t="str">
        <f>IF($A11="","",IF($B11="","",IF(VLOOKUP($A11,'Nitric Acid Train Inputs'!$A$10:$G$19,7,FALSE)="","",$B11)))</f>
        <v/>
      </c>
      <c r="M11" s="1" t="str">
        <f>IF($A11="","",IF($B11="","",IF(VLOOKUP($A11,'Nitric Acid Train Inputs'!$A$10:$H$19,8,FALSE)="","",$B11)))</f>
        <v/>
      </c>
    </row>
    <row r="12" spans="1:13" x14ac:dyDescent="0.35">
      <c r="A12" s="4"/>
      <c r="B12" s="4"/>
      <c r="C12" s="4"/>
      <c r="D12" s="3"/>
      <c r="E12" s="11" t="str">
        <f>IF($A12="","",VLOOKUP($A12,'Nitric Acid Train Inputs'!$A$10:$B$19,2,FALSE))</f>
        <v/>
      </c>
      <c r="F12" s="11" t="str">
        <f t="shared" si="2"/>
        <v/>
      </c>
      <c r="H12" s="1" t="str">
        <f t="shared" si="0"/>
        <v/>
      </c>
      <c r="I12" s="1" t="str">
        <f t="shared" si="1"/>
        <v/>
      </c>
      <c r="J12" s="1" t="str">
        <f>IF($A12="","",IF($B12="","",IF(VLOOKUP($A12,'Nitric Acid Train Inputs'!$A$10:$E$19,5,FALSE)="","",$B12)))</f>
        <v/>
      </c>
      <c r="K12" s="1" t="str">
        <f>IF($A12="","",IF($B12="","",IF(VLOOKUP($A12,'Nitric Acid Train Inputs'!$A$10:$F$19,6,FALSE)="","",$B12)))</f>
        <v/>
      </c>
      <c r="L12" s="1" t="str">
        <f>IF($A12="","",IF($B12="","",IF(VLOOKUP($A12,'Nitric Acid Train Inputs'!$A$10:$G$19,7,FALSE)="","",$B12)))</f>
        <v/>
      </c>
      <c r="M12" s="1" t="str">
        <f>IF($A12="","",IF($B12="","",IF(VLOOKUP($A12,'Nitric Acid Train Inputs'!$A$10:$H$19,8,FALSE)="","",$B12)))</f>
        <v/>
      </c>
    </row>
    <row r="13" spans="1:13" x14ac:dyDescent="0.35">
      <c r="A13" s="4"/>
      <c r="B13" s="4"/>
      <c r="C13" s="4"/>
      <c r="D13" s="3"/>
      <c r="E13" s="11" t="str">
        <f>IF($A13="","",VLOOKUP($A13,'Nitric Acid Train Inputs'!$A$10:$B$19,2,FALSE))</f>
        <v/>
      </c>
      <c r="F13" s="11" t="str">
        <f t="shared" si="2"/>
        <v/>
      </c>
      <c r="H13" s="1" t="str">
        <f t="shared" si="0"/>
        <v/>
      </c>
      <c r="I13" s="1" t="str">
        <f t="shared" si="1"/>
        <v/>
      </c>
      <c r="J13" s="1" t="str">
        <f>IF($A13="","",IF($B13="","",IF(VLOOKUP($A13,'Nitric Acid Train Inputs'!$A$10:$E$19,5,FALSE)="","",$B13)))</f>
        <v/>
      </c>
      <c r="K13" s="1" t="str">
        <f>IF($A13="","",IF($B13="","",IF(VLOOKUP($A13,'Nitric Acid Train Inputs'!$A$10:$F$19,6,FALSE)="","",$B13)))</f>
        <v/>
      </c>
      <c r="L13" s="1" t="str">
        <f>IF($A13="","",IF($B13="","",IF(VLOOKUP($A13,'Nitric Acid Train Inputs'!$A$10:$G$19,7,FALSE)="","",$B13)))</f>
        <v/>
      </c>
      <c r="M13" s="1" t="str">
        <f>IF($A13="","",IF($B13="","",IF(VLOOKUP($A13,'Nitric Acid Train Inputs'!$A$10:$H$19,8,FALSE)="","",$B13)))</f>
        <v/>
      </c>
    </row>
    <row r="14" spans="1:13" s="1" customFormat="1" x14ac:dyDescent="0.35">
      <c r="A14" s="4"/>
      <c r="B14" s="4"/>
      <c r="C14" s="4"/>
      <c r="D14" s="3"/>
      <c r="E14" s="11" t="str">
        <f>IF($A14="","",VLOOKUP($A14,'Nitric Acid Train Inputs'!$A$10:$B$19,2,FALSE))</f>
        <v/>
      </c>
      <c r="F14" s="11" t="str">
        <f t="shared" si="2"/>
        <v/>
      </c>
      <c r="H14" s="1" t="str">
        <f t="shared" si="0"/>
        <v/>
      </c>
      <c r="I14" s="1" t="str">
        <f t="shared" si="1"/>
        <v/>
      </c>
      <c r="J14" s="1" t="str">
        <f>IF($A14="","",IF($B14="","",IF(VLOOKUP($A14,'Nitric Acid Train Inputs'!$A$10:$E$19,5,FALSE)="","",$B14)))</f>
        <v/>
      </c>
      <c r="K14" s="1" t="str">
        <f>IF($A14="","",IF($B14="","",IF(VLOOKUP($A14,'Nitric Acid Train Inputs'!$A$10:$F$19,6,FALSE)="","",$B14)))</f>
        <v/>
      </c>
      <c r="L14" s="1" t="str">
        <f>IF($A14="","",IF($B14="","",IF(VLOOKUP($A14,'Nitric Acid Train Inputs'!$A$10:$G$19,7,FALSE)="","",$B14)))</f>
        <v/>
      </c>
      <c r="M14" s="1" t="str">
        <f>IF($A14="","",IF($B14="","",IF(VLOOKUP($A14,'Nitric Acid Train Inputs'!$A$10:$H$19,8,FALSE)="","",$B14)))</f>
        <v/>
      </c>
    </row>
    <row r="15" spans="1:13" s="1" customFormat="1" x14ac:dyDescent="0.35">
      <c r="A15" s="4"/>
      <c r="B15" s="4"/>
      <c r="C15" s="4"/>
      <c r="D15" s="3"/>
      <c r="E15" s="11" t="str">
        <f>IF($A15="","",VLOOKUP($A15,'Nitric Acid Train Inputs'!$A$10:$B$19,2,FALSE))</f>
        <v/>
      </c>
      <c r="F15" s="11" t="str">
        <f t="shared" si="2"/>
        <v/>
      </c>
      <c r="H15" s="1" t="str">
        <f t="shared" si="0"/>
        <v/>
      </c>
      <c r="I15" s="1" t="str">
        <f t="shared" si="1"/>
        <v/>
      </c>
      <c r="J15" s="1" t="str">
        <f>IF($A15="","",IF($B15="","",IF(VLOOKUP($A15,'Nitric Acid Train Inputs'!$A$10:$E$19,5,FALSE)="","",$B15)))</f>
        <v/>
      </c>
      <c r="K15" s="1" t="str">
        <f>IF($A15="","",IF($B15="","",IF(VLOOKUP($A15,'Nitric Acid Train Inputs'!$A$10:$F$19,6,FALSE)="","",$B15)))</f>
        <v/>
      </c>
      <c r="L15" s="1" t="str">
        <f>IF($A15="","",IF($B15="","",IF(VLOOKUP($A15,'Nitric Acid Train Inputs'!$A$10:$G$19,7,FALSE)="","",$B15)))</f>
        <v/>
      </c>
      <c r="M15" s="1" t="str">
        <f>IF($A15="","",IF($B15="","",IF(VLOOKUP($A15,'Nitric Acid Train Inputs'!$A$10:$H$19,8,FALSE)="","",$B15)))</f>
        <v/>
      </c>
    </row>
    <row r="16" spans="1:13" s="1" customFormat="1" x14ac:dyDescent="0.35">
      <c r="A16" s="4"/>
      <c r="B16" s="4"/>
      <c r="C16" s="4"/>
      <c r="D16" s="3"/>
      <c r="E16" s="11" t="str">
        <f>IF($A16="","",VLOOKUP($A16,'Nitric Acid Train Inputs'!$A$10:$B$19,2,FALSE))</f>
        <v/>
      </c>
      <c r="F16" s="11" t="str">
        <f t="shared" si="2"/>
        <v/>
      </c>
      <c r="H16" s="1" t="str">
        <f t="shared" si="0"/>
        <v/>
      </c>
      <c r="I16" s="1" t="str">
        <f t="shared" si="1"/>
        <v/>
      </c>
      <c r="J16" s="1" t="str">
        <f>IF($A16="","",IF($B16="","",IF(VLOOKUP($A16,'Nitric Acid Train Inputs'!$A$10:$E$19,5,FALSE)="","",$B16)))</f>
        <v/>
      </c>
      <c r="K16" s="1" t="str">
        <f>IF($A16="","",IF($B16="","",IF(VLOOKUP($A16,'Nitric Acid Train Inputs'!$A$10:$F$19,6,FALSE)="","",$B16)))</f>
        <v/>
      </c>
      <c r="L16" s="1" t="str">
        <f>IF($A16="","",IF($B16="","",IF(VLOOKUP($A16,'Nitric Acid Train Inputs'!$A$10:$G$19,7,FALSE)="","",$B16)))</f>
        <v/>
      </c>
      <c r="M16" s="1" t="str">
        <f>IF($A16="","",IF($B16="","",IF(VLOOKUP($A16,'Nitric Acid Train Inputs'!$A$10:$H$19,8,FALSE)="","",$B16)))</f>
        <v/>
      </c>
    </row>
    <row r="17" spans="1:13" s="1" customFormat="1" x14ac:dyDescent="0.35">
      <c r="A17" s="4"/>
      <c r="B17" s="4"/>
      <c r="C17" s="4"/>
      <c r="D17" s="3"/>
      <c r="E17" s="11" t="str">
        <f>IF($A17="","",VLOOKUP($A17,'Nitric Acid Train Inputs'!$A$10:$B$19,2,FALSE))</f>
        <v/>
      </c>
      <c r="F17" s="11" t="str">
        <f t="shared" si="2"/>
        <v/>
      </c>
      <c r="H17" s="1" t="str">
        <f t="shared" si="0"/>
        <v/>
      </c>
      <c r="I17" s="1" t="str">
        <f t="shared" si="1"/>
        <v/>
      </c>
      <c r="J17" s="1" t="str">
        <f>IF($A17="","",IF($B17="","",IF(VLOOKUP($A17,'Nitric Acid Train Inputs'!$A$10:$E$19,5,FALSE)="","",$B17)))</f>
        <v/>
      </c>
      <c r="K17" s="1" t="str">
        <f>IF($A17="","",IF($B17="","",IF(VLOOKUP($A17,'Nitric Acid Train Inputs'!$A$10:$F$19,6,FALSE)="","",$B17)))</f>
        <v/>
      </c>
      <c r="L17" s="1" t="str">
        <f>IF($A17="","",IF($B17="","",IF(VLOOKUP($A17,'Nitric Acid Train Inputs'!$A$10:$G$19,7,FALSE)="","",$B17)))</f>
        <v/>
      </c>
      <c r="M17" s="1" t="str">
        <f>IF($A17="","",IF($B17="","",IF(VLOOKUP($A17,'Nitric Acid Train Inputs'!$A$10:$H$19,8,FALSE)="","",$B17)))</f>
        <v/>
      </c>
    </row>
    <row r="18" spans="1:13" s="1" customFormat="1" x14ac:dyDescent="0.35">
      <c r="A18" s="4"/>
      <c r="B18" s="4"/>
      <c r="C18" s="4"/>
      <c r="D18" s="3"/>
      <c r="E18" s="11" t="str">
        <f>IF($A18="","",VLOOKUP($A18,'Nitric Acid Train Inputs'!$A$10:$B$19,2,FALSE))</f>
        <v/>
      </c>
      <c r="F18" s="11" t="str">
        <f t="shared" si="2"/>
        <v/>
      </c>
      <c r="H18" s="1" t="str">
        <f t="shared" si="0"/>
        <v/>
      </c>
      <c r="I18" s="1" t="str">
        <f t="shared" si="1"/>
        <v/>
      </c>
      <c r="J18" s="1" t="str">
        <f>IF($A18="","",IF($B18="","",IF(VLOOKUP($A18,'Nitric Acid Train Inputs'!$A$10:$E$19,5,FALSE)="","",$B18)))</f>
        <v/>
      </c>
      <c r="K18" s="1" t="str">
        <f>IF($A18="","",IF($B18="","",IF(VLOOKUP($A18,'Nitric Acid Train Inputs'!$A$10:$F$19,6,FALSE)="","",$B18)))</f>
        <v/>
      </c>
      <c r="L18" s="1" t="str">
        <f>IF($A18="","",IF($B18="","",IF(VLOOKUP($A18,'Nitric Acid Train Inputs'!$A$10:$G$19,7,FALSE)="","",$B18)))</f>
        <v/>
      </c>
      <c r="M18" s="1" t="str">
        <f>IF($A18="","",IF($B18="","",IF(VLOOKUP($A18,'Nitric Acid Train Inputs'!$A$10:$H$19,8,FALSE)="","",$B18)))</f>
        <v/>
      </c>
    </row>
    <row r="19" spans="1:13" s="1" customFormat="1" x14ac:dyDescent="0.35">
      <c r="A19" s="4"/>
      <c r="B19" s="4"/>
      <c r="C19" s="4"/>
      <c r="D19" s="3"/>
      <c r="E19" s="11" t="str">
        <f>IF($A19="","",VLOOKUP($A19,'Nitric Acid Train Inputs'!$A$10:$B$19,2,FALSE))</f>
        <v/>
      </c>
      <c r="F19" s="11" t="str">
        <f t="shared" si="2"/>
        <v/>
      </c>
      <c r="H19" s="1" t="str">
        <f t="shared" si="0"/>
        <v/>
      </c>
      <c r="I19" s="1" t="str">
        <f t="shared" si="1"/>
        <v/>
      </c>
      <c r="J19" s="1" t="str">
        <f>IF($A19="","",IF($B19="","",IF(VLOOKUP($A19,'Nitric Acid Train Inputs'!$A$10:$E$19,5,FALSE)="","",$B19)))</f>
        <v/>
      </c>
      <c r="K19" s="1" t="str">
        <f>IF($A19="","",IF($B19="","",IF(VLOOKUP($A19,'Nitric Acid Train Inputs'!$A$10:$F$19,6,FALSE)="","",$B19)))</f>
        <v/>
      </c>
      <c r="L19" s="1" t="str">
        <f>IF($A19="","",IF($B19="","",IF(VLOOKUP($A19,'Nitric Acid Train Inputs'!$A$10:$G$19,7,FALSE)="","",$B19)))</f>
        <v/>
      </c>
      <c r="M19" s="1" t="str">
        <f>IF($A19="","",IF($B19="","",IF(VLOOKUP($A19,'Nitric Acid Train Inputs'!$A$10:$H$19,8,FALSE)="","",$B19)))</f>
        <v/>
      </c>
    </row>
    <row r="20" spans="1:13" s="1" customFormat="1" x14ac:dyDescent="0.35">
      <c r="A20" s="4"/>
      <c r="B20" s="4"/>
      <c r="C20" s="4"/>
      <c r="D20" s="3"/>
      <c r="E20" s="11" t="str">
        <f>IF($A20="","",VLOOKUP($A20,'Nitric Acid Train Inputs'!$A$10:$B$19,2,FALSE))</f>
        <v/>
      </c>
      <c r="F20" s="11" t="str">
        <f t="shared" si="2"/>
        <v/>
      </c>
      <c r="H20" s="1" t="str">
        <f t="shared" si="0"/>
        <v/>
      </c>
      <c r="I20" s="1" t="str">
        <f t="shared" si="1"/>
        <v/>
      </c>
      <c r="J20" s="1" t="str">
        <f>IF($A20="","",IF($B20="","",IF(VLOOKUP($A20,'Nitric Acid Train Inputs'!$A$10:$E$19,5,FALSE)="","",$B20)))</f>
        <v/>
      </c>
      <c r="K20" s="1" t="str">
        <f>IF($A20="","",IF($B20="","",IF(VLOOKUP($A20,'Nitric Acid Train Inputs'!$A$10:$F$19,6,FALSE)="","",$B20)))</f>
        <v/>
      </c>
      <c r="L20" s="1" t="str">
        <f>IF($A20="","",IF($B20="","",IF(VLOOKUP($A20,'Nitric Acid Train Inputs'!$A$10:$G$19,7,FALSE)="","",$B20)))</f>
        <v/>
      </c>
      <c r="M20" s="1" t="str">
        <f>IF($A20="","",IF($B20="","",IF(VLOOKUP($A20,'Nitric Acid Train Inputs'!$A$10:$H$19,8,FALSE)="","",$B20)))</f>
        <v/>
      </c>
    </row>
    <row r="21" spans="1:13" s="1" customFormat="1" x14ac:dyDescent="0.35">
      <c r="A21" s="4"/>
      <c r="B21" s="4"/>
      <c r="C21" s="4"/>
      <c r="D21" s="3"/>
      <c r="E21" s="11" t="str">
        <f>IF($A21="","",VLOOKUP($A21,'Nitric Acid Train Inputs'!$A$10:$B$19,2,FALSE))</f>
        <v/>
      </c>
      <c r="F21" s="11" t="str">
        <f t="shared" si="2"/>
        <v/>
      </c>
      <c r="H21" s="1" t="str">
        <f t="shared" si="0"/>
        <v/>
      </c>
      <c r="I21" s="1" t="str">
        <f t="shared" si="1"/>
        <v/>
      </c>
      <c r="J21" s="1" t="str">
        <f>IF($A21="","",IF($B21="","",IF(VLOOKUP($A21,'Nitric Acid Train Inputs'!$A$10:$E$19,5,FALSE)="","",$B21)))</f>
        <v/>
      </c>
      <c r="K21" s="1" t="str">
        <f>IF($A21="","",IF($B21="","",IF(VLOOKUP($A21,'Nitric Acid Train Inputs'!$A$10:$F$19,6,FALSE)="","",$B21)))</f>
        <v/>
      </c>
      <c r="L21" s="1" t="str">
        <f>IF($A21="","",IF($B21="","",IF(VLOOKUP($A21,'Nitric Acid Train Inputs'!$A$10:$G$19,7,FALSE)="","",$B21)))</f>
        <v/>
      </c>
      <c r="M21" s="1" t="str">
        <f>IF($A21="","",IF($B21="","",IF(VLOOKUP($A21,'Nitric Acid Train Inputs'!$A$10:$H$19,8,FALSE)="","",$B21)))</f>
        <v/>
      </c>
    </row>
    <row r="22" spans="1:13" s="1" customFormat="1" x14ac:dyDescent="0.35">
      <c r="A22" s="4"/>
      <c r="B22" s="4"/>
      <c r="C22" s="4"/>
      <c r="D22" s="3"/>
      <c r="E22" s="11" t="str">
        <f>IF($A22="","",VLOOKUP($A22,'Nitric Acid Train Inputs'!$A$10:$B$19,2,FALSE))</f>
        <v/>
      </c>
      <c r="F22" s="11" t="str">
        <f t="shared" si="2"/>
        <v/>
      </c>
      <c r="H22" s="1" t="str">
        <f t="shared" si="0"/>
        <v/>
      </c>
      <c r="I22" s="1" t="str">
        <f t="shared" si="1"/>
        <v/>
      </c>
      <c r="J22" s="1" t="str">
        <f>IF($A22="","",IF($B22="","",IF(VLOOKUP($A22,'Nitric Acid Train Inputs'!$A$10:$E$19,5,FALSE)="","",$B22)))</f>
        <v/>
      </c>
      <c r="K22" s="1" t="str">
        <f>IF($A22="","",IF($B22="","",IF(VLOOKUP($A22,'Nitric Acid Train Inputs'!$A$10:$F$19,6,FALSE)="","",$B22)))</f>
        <v/>
      </c>
      <c r="L22" s="1" t="str">
        <f>IF($A22="","",IF($B22="","",IF(VLOOKUP($A22,'Nitric Acid Train Inputs'!$A$10:$G$19,7,FALSE)="","",$B22)))</f>
        <v/>
      </c>
      <c r="M22" s="1" t="str">
        <f>IF($A22="","",IF($B22="","",IF(VLOOKUP($A22,'Nitric Acid Train Inputs'!$A$10:$H$19,8,FALSE)="","",$B22)))</f>
        <v/>
      </c>
    </row>
    <row r="23" spans="1:13" s="1" customFormat="1" x14ac:dyDescent="0.35">
      <c r="A23" s="4"/>
      <c r="B23" s="4"/>
      <c r="C23" s="4"/>
      <c r="D23" s="3"/>
      <c r="E23" s="11" t="str">
        <f>IF($A23="","",VLOOKUP($A23,'Nitric Acid Train Inputs'!$A$10:$B$19,2,FALSE))</f>
        <v/>
      </c>
      <c r="F23" s="11" t="str">
        <f t="shared" si="2"/>
        <v/>
      </c>
      <c r="H23" s="1" t="str">
        <f t="shared" si="0"/>
        <v/>
      </c>
      <c r="I23" s="1" t="str">
        <f t="shared" si="1"/>
        <v/>
      </c>
      <c r="J23" s="1" t="str">
        <f>IF($A23="","",IF($B23="","",IF(VLOOKUP($A23,'Nitric Acid Train Inputs'!$A$10:$E$19,5,FALSE)="","",$B23)))</f>
        <v/>
      </c>
      <c r="K23" s="1" t="str">
        <f>IF($A23="","",IF($B23="","",IF(VLOOKUP($A23,'Nitric Acid Train Inputs'!$A$10:$F$19,6,FALSE)="","",$B23)))</f>
        <v/>
      </c>
      <c r="L23" s="1" t="str">
        <f>IF($A23="","",IF($B23="","",IF(VLOOKUP($A23,'Nitric Acid Train Inputs'!$A$10:$G$19,7,FALSE)="","",$B23)))</f>
        <v/>
      </c>
      <c r="M23" s="1" t="str">
        <f>IF($A23="","",IF($B23="","",IF(VLOOKUP($A23,'Nitric Acid Train Inputs'!$A$10:$H$19,8,FALSE)="","",$B23)))</f>
        <v/>
      </c>
    </row>
    <row r="24" spans="1:13" x14ac:dyDescent="0.35">
      <c r="A24" s="4"/>
      <c r="B24" s="4"/>
      <c r="C24" s="4"/>
      <c r="D24" s="3"/>
      <c r="E24" s="11" t="str">
        <f>IF($A24="","",VLOOKUP($A24,'Nitric Acid Train Inputs'!$A$10:$B$19,2,FALSE))</f>
        <v/>
      </c>
      <c r="F24" s="11" t="str">
        <f t="shared" si="2"/>
        <v/>
      </c>
      <c r="H24" s="1" t="str">
        <f t="shared" si="0"/>
        <v/>
      </c>
      <c r="I24" s="1" t="str">
        <f t="shared" si="1"/>
        <v/>
      </c>
      <c r="J24" s="1" t="str">
        <f>IF($A24="","",IF($B24="","",IF(VLOOKUP($A24,'Nitric Acid Train Inputs'!$A$10:$E$19,5,FALSE)="","",$B24)))</f>
        <v/>
      </c>
      <c r="K24" s="1" t="str">
        <f>IF($A24="","",IF($B24="","",IF(VLOOKUP($A24,'Nitric Acid Train Inputs'!$A$10:$F$19,6,FALSE)="","",$B24)))</f>
        <v/>
      </c>
      <c r="L24" s="1" t="str">
        <f>IF($A24="","",IF($B24="","",IF(VLOOKUP($A24,'Nitric Acid Train Inputs'!$A$10:$G$19,7,FALSE)="","",$B24)))</f>
        <v/>
      </c>
      <c r="M24" s="1" t="str">
        <f>IF($A24="","",IF($B24="","",IF(VLOOKUP($A24,'Nitric Acid Train Inputs'!$A$10:$H$19,8,FALSE)="","",$B24)))</f>
        <v/>
      </c>
    </row>
    <row r="25" spans="1:13" x14ac:dyDescent="0.35">
      <c r="A25" s="4"/>
      <c r="B25" s="4"/>
      <c r="C25" s="4"/>
      <c r="D25" s="3"/>
      <c r="E25" s="11" t="str">
        <f>IF($A25="","",VLOOKUP($A25,'Nitric Acid Train Inputs'!$A$10:$B$19,2,FALSE))</f>
        <v/>
      </c>
      <c r="F25" s="11" t="str">
        <f t="shared" si="2"/>
        <v/>
      </c>
      <c r="H25" s="1" t="str">
        <f t="shared" si="0"/>
        <v/>
      </c>
      <c r="I25" s="1"/>
      <c r="J25" s="1" t="str">
        <f>IF($A25="","",IF($B25="","",IF(VLOOKUP($A25,'Nitric Acid Train Inputs'!$A$10:$E$19,5,FALSE)="","",$B25)))</f>
        <v/>
      </c>
      <c r="K25" s="1" t="str">
        <f>IF($A25="","",IF($B25="","",IF(VLOOKUP($A25,'Nitric Acid Train Inputs'!$A$10:$F$19,6,FALSE)="","",$B25)))</f>
        <v/>
      </c>
      <c r="L25" s="1" t="str">
        <f>IF($A25="","",IF($B25="","",IF(VLOOKUP($A25,'Nitric Acid Train Inputs'!$A$10:$G$19,7,FALSE)="","",$B25)))</f>
        <v/>
      </c>
      <c r="M25" s="1" t="str">
        <f>IF($A25="","",IF($B25="","",IF(VLOOKUP($A25,'Nitric Acid Train Inputs'!$A$10:$H$19,8,FALSE)="","",$B25)))</f>
        <v/>
      </c>
    </row>
    <row r="26" spans="1:13" x14ac:dyDescent="0.35">
      <c r="A26" s="4"/>
      <c r="B26" s="4"/>
      <c r="C26" s="4"/>
      <c r="D26" s="3"/>
      <c r="E26" s="11" t="str">
        <f>IF($A26="","",VLOOKUP($A26,'Nitric Acid Train Inputs'!$A$10:$B$19,2,FALSE))</f>
        <v/>
      </c>
      <c r="F26" s="11" t="str">
        <f t="shared" si="2"/>
        <v/>
      </c>
      <c r="H26" s="1" t="str">
        <f t="shared" si="0"/>
        <v/>
      </c>
      <c r="I26" s="1" t="str">
        <f t="shared" si="1"/>
        <v/>
      </c>
      <c r="J26" s="1" t="str">
        <f>IF($A26="","",IF($B26="","",IF(VLOOKUP($A26,'Nitric Acid Train Inputs'!$A$10:$E$19,5,FALSE)="","",$B26)))</f>
        <v/>
      </c>
      <c r="K26" s="1" t="str">
        <f>IF($A26="","",IF($B26="","",IF(VLOOKUP($A26,'Nitric Acid Train Inputs'!$A$10:$F$19,6,FALSE)="","",$B26)))</f>
        <v/>
      </c>
      <c r="L26" s="1" t="str">
        <f>IF($A26="","",IF($B26="","",IF(VLOOKUP($A26,'Nitric Acid Train Inputs'!$A$10:$G$19,7,FALSE)="","",$B26)))</f>
        <v/>
      </c>
      <c r="M26" s="1" t="str">
        <f>IF($A26="","",IF($B26="","",IF(VLOOKUP($A26,'Nitric Acid Train Inputs'!$A$10:$H$19,8,FALSE)="","",$B26)))</f>
        <v/>
      </c>
    </row>
    <row r="27" spans="1:13" x14ac:dyDescent="0.35">
      <c r="A27" s="4"/>
      <c r="B27" s="4"/>
      <c r="C27" s="4"/>
      <c r="D27" s="3"/>
      <c r="E27" s="11" t="str">
        <f>IF($A27="","",VLOOKUP($A27,'Nitric Acid Train Inputs'!$A$10:$B$19,2,FALSE))</f>
        <v/>
      </c>
      <c r="F27" s="11" t="str">
        <f t="shared" si="2"/>
        <v/>
      </c>
      <c r="H27" s="1" t="str">
        <f t="shared" si="0"/>
        <v/>
      </c>
      <c r="I27" s="1" t="str">
        <f t="shared" si="1"/>
        <v/>
      </c>
      <c r="J27" s="1" t="str">
        <f>IF($A27="","",IF($B27="","",IF(VLOOKUP($A27,'Nitric Acid Train Inputs'!$A$10:$E$19,5,FALSE)="","",$B27)))</f>
        <v/>
      </c>
      <c r="K27" s="1" t="str">
        <f>IF($A27="","",IF($B27="","",IF(VLOOKUP($A27,'Nitric Acid Train Inputs'!$A$10:$F$19,6,FALSE)="","",$B27)))</f>
        <v/>
      </c>
      <c r="L27" s="1" t="str">
        <f>IF($A27="","",IF($B27="","",IF(VLOOKUP($A27,'Nitric Acid Train Inputs'!$A$10:$G$19,7,FALSE)="","",$B27)))</f>
        <v/>
      </c>
      <c r="M27" s="1" t="str">
        <f>IF($A27="","",IF($B27="","",IF(VLOOKUP($A27,'Nitric Acid Train Inputs'!$A$10:$H$19,8,FALSE)="","",$B27)))</f>
        <v/>
      </c>
    </row>
    <row r="28" spans="1:13" x14ac:dyDescent="0.35">
      <c r="A28" s="4"/>
      <c r="B28" s="4"/>
      <c r="C28" s="4"/>
      <c r="D28" s="3"/>
      <c r="E28" s="11" t="str">
        <f>IF($A28="","",VLOOKUP($A28,'Nitric Acid Train Inputs'!$A$10:$B$19,2,FALSE))</f>
        <v/>
      </c>
      <c r="F28" s="11" t="str">
        <f t="shared" si="2"/>
        <v/>
      </c>
      <c r="H28" s="1" t="str">
        <f t="shared" si="0"/>
        <v/>
      </c>
      <c r="I28" s="1" t="str">
        <f t="shared" si="1"/>
        <v/>
      </c>
      <c r="J28" s="1" t="str">
        <f>IF($A28="","",IF($B28="","",IF(VLOOKUP($A28,'Nitric Acid Train Inputs'!$A$10:$E$19,5,FALSE)="","",$B28)))</f>
        <v/>
      </c>
      <c r="K28" s="1" t="str">
        <f>IF($A28="","",IF($B28="","",IF(VLOOKUP($A28,'Nitric Acid Train Inputs'!$A$10:$F$19,6,FALSE)="","",$B28)))</f>
        <v/>
      </c>
      <c r="L28" s="1" t="str">
        <f>IF($A28="","",IF($B28="","",IF(VLOOKUP($A28,'Nitric Acid Train Inputs'!$A$10:$G$19,7,FALSE)="","",$B28)))</f>
        <v/>
      </c>
      <c r="M28" s="1" t="str">
        <f>IF($A28="","",IF($B28="","",IF(VLOOKUP($A28,'Nitric Acid Train Inputs'!$A$10:$H$19,8,FALSE)="","",$B28)))</f>
        <v/>
      </c>
    </row>
    <row r="29" spans="1:13" x14ac:dyDescent="0.35">
      <c r="A29" s="4"/>
      <c r="B29" s="4"/>
      <c r="C29" s="4"/>
      <c r="D29" s="3"/>
      <c r="E29" s="11" t="str">
        <f>IF($A29="","",VLOOKUP($A29,'Nitric Acid Train Inputs'!$A$10:$B$19,2,FALSE))</f>
        <v/>
      </c>
      <c r="F29" s="11" t="str">
        <f t="shared" si="2"/>
        <v/>
      </c>
      <c r="H29" s="1" t="str">
        <f t="shared" si="0"/>
        <v/>
      </c>
      <c r="I29" s="1" t="str">
        <f t="shared" si="1"/>
        <v/>
      </c>
      <c r="J29" s="1" t="str">
        <f>IF($A29="","",IF($B29="","",IF(VLOOKUP($A29,'Nitric Acid Train Inputs'!$A$10:$E$19,5,FALSE)="","",$B29)))</f>
        <v/>
      </c>
      <c r="K29" s="1" t="str">
        <f>IF($A29="","",IF($B29="","",IF(VLOOKUP($A29,'Nitric Acid Train Inputs'!$A$10:$F$19,6,FALSE)="","",$B29)))</f>
        <v/>
      </c>
      <c r="L29" s="1" t="str">
        <f>IF($A29="","",IF($B29="","",IF(VLOOKUP($A29,'Nitric Acid Train Inputs'!$A$10:$G$19,7,FALSE)="","",$B29)))</f>
        <v/>
      </c>
      <c r="M29" s="1" t="str">
        <f>IF($A29="","",IF($B29="","",IF(VLOOKUP($A29,'Nitric Acid Train Inputs'!$A$10:$H$19,8,FALSE)="","",$B29)))</f>
        <v/>
      </c>
    </row>
    <row r="30" spans="1:13" x14ac:dyDescent="0.35">
      <c r="A30" s="4"/>
      <c r="B30" s="4"/>
      <c r="C30" s="4"/>
      <c r="D30" s="3"/>
      <c r="E30" s="11" t="str">
        <f>IF($A30="","",VLOOKUP($A30,'Nitric Acid Train Inputs'!$A$10:$B$19,2,FALSE))</f>
        <v/>
      </c>
      <c r="F30" s="11" t="str">
        <f t="shared" si="2"/>
        <v/>
      </c>
      <c r="H30" s="1" t="str">
        <f t="shared" si="0"/>
        <v/>
      </c>
      <c r="I30" s="1" t="str">
        <f t="shared" si="1"/>
        <v/>
      </c>
      <c r="J30" s="1" t="str">
        <f>IF($A30="","",IF($B30="","",IF(VLOOKUP($A30,'Nitric Acid Train Inputs'!$A$10:$E$19,5,FALSE)="","",$B30)))</f>
        <v/>
      </c>
      <c r="K30" s="1" t="str">
        <f>IF($A30="","",IF($B30="","",IF(VLOOKUP($A30,'Nitric Acid Train Inputs'!$A$10:$F$19,6,FALSE)="","",$B30)))</f>
        <v/>
      </c>
      <c r="L30" s="1" t="str">
        <f>IF($A30="","",IF($B30="","",IF(VLOOKUP($A30,'Nitric Acid Train Inputs'!$A$10:$G$19,7,FALSE)="","",$B30)))</f>
        <v/>
      </c>
      <c r="M30" s="1" t="str">
        <f>IF($A30="","",IF($B30="","",IF(VLOOKUP($A30,'Nitric Acid Train Inputs'!$A$10:$H$19,8,FALSE)="","",$B30)))</f>
        <v/>
      </c>
    </row>
    <row r="31" spans="1:13" x14ac:dyDescent="0.35">
      <c r="A31" s="4"/>
      <c r="B31" s="4"/>
      <c r="C31" s="4"/>
      <c r="D31" s="3"/>
      <c r="E31" s="11" t="str">
        <f>IF($A31="","",VLOOKUP($A31,'Nitric Acid Train Inputs'!$A$10:$B$19,2,FALSE))</f>
        <v/>
      </c>
      <c r="F31" s="11" t="str">
        <f t="shared" si="2"/>
        <v/>
      </c>
      <c r="H31" s="1" t="str">
        <f t="shared" si="0"/>
        <v/>
      </c>
      <c r="I31" s="1" t="str">
        <f t="shared" si="1"/>
        <v/>
      </c>
      <c r="J31" s="1" t="str">
        <f>IF($A31="","",IF($B31="","",IF(VLOOKUP($A31,'Nitric Acid Train Inputs'!$A$10:$E$19,5,FALSE)="","",$B31)))</f>
        <v/>
      </c>
      <c r="K31" s="1" t="str">
        <f>IF($A31="","",IF($B31="","",IF(VLOOKUP($A31,'Nitric Acid Train Inputs'!$A$10:$F$19,6,FALSE)="","",$B31)))</f>
        <v/>
      </c>
      <c r="L31" s="1" t="str">
        <f>IF($A31="","",IF($B31="","",IF(VLOOKUP($A31,'Nitric Acid Train Inputs'!$A$10:$G$19,7,FALSE)="","",$B31)))</f>
        <v/>
      </c>
      <c r="M31" s="1" t="str">
        <f>IF($A31="","",IF($B31="","",IF(VLOOKUP($A31,'Nitric Acid Train Inputs'!$A$10:$H$19,8,FALSE)="","",$B31)))</f>
        <v/>
      </c>
    </row>
    <row r="32" spans="1:13" x14ac:dyDescent="0.35">
      <c r="A32" s="4"/>
      <c r="B32" s="4"/>
      <c r="C32" s="4"/>
      <c r="D32" s="3"/>
      <c r="E32" s="11" t="str">
        <f>IF($A32="","",VLOOKUP($A32,'Nitric Acid Train Inputs'!$A$10:$B$19,2,FALSE))</f>
        <v/>
      </c>
      <c r="F32" s="11" t="str">
        <f t="shared" si="2"/>
        <v/>
      </c>
      <c r="H32" s="1" t="str">
        <f t="shared" si="0"/>
        <v/>
      </c>
      <c r="I32" s="1" t="str">
        <f t="shared" si="1"/>
        <v/>
      </c>
      <c r="J32" s="1" t="str">
        <f>IF($A32="","",IF($B32="","",IF(VLOOKUP($A32,'Nitric Acid Train Inputs'!$A$10:$E$19,5,FALSE)="","",$B32)))</f>
        <v/>
      </c>
      <c r="K32" s="1" t="str">
        <f>IF($A32="","",IF($B32="","",IF(VLOOKUP($A32,'Nitric Acid Train Inputs'!$A$10:$F$19,6,FALSE)="","",$B32)))</f>
        <v/>
      </c>
      <c r="L32" s="1" t="str">
        <f>IF($A32="","",IF($B32="","",IF(VLOOKUP($A32,'Nitric Acid Train Inputs'!$A$10:$G$19,7,FALSE)="","",$B32)))</f>
        <v/>
      </c>
      <c r="M32" s="1" t="str">
        <f>IF($A32="","",IF($B32="","",IF(VLOOKUP($A32,'Nitric Acid Train Inputs'!$A$10:$H$19,8,FALSE)="","",$B32)))</f>
        <v/>
      </c>
    </row>
    <row r="33" spans="1:13" s="1" customFormat="1" x14ac:dyDescent="0.35">
      <c r="A33" s="4"/>
      <c r="B33" s="4"/>
      <c r="C33" s="4"/>
      <c r="D33" s="3"/>
      <c r="E33" s="11" t="str">
        <f>IF($A33="","",VLOOKUP($A33,'Nitric Acid Train Inputs'!$A$10:$B$19,2,FALSE))</f>
        <v/>
      </c>
      <c r="F33" s="11" t="str">
        <f t="shared" si="2"/>
        <v/>
      </c>
      <c r="H33" s="1" t="str">
        <f t="shared" si="0"/>
        <v/>
      </c>
      <c r="I33" s="1" t="str">
        <f t="shared" si="1"/>
        <v/>
      </c>
      <c r="J33" s="1" t="str">
        <f>IF($A33="","",IF($B33="","",IF(VLOOKUP($A33,'Nitric Acid Train Inputs'!$A$10:$E$19,5,FALSE)="","",$B33)))</f>
        <v/>
      </c>
      <c r="K33" s="1" t="str">
        <f>IF($A33="","",IF($B33="","",IF(VLOOKUP($A33,'Nitric Acid Train Inputs'!$A$10:$F$19,6,FALSE)="","",$B33)))</f>
        <v/>
      </c>
      <c r="L33" s="1" t="str">
        <f>IF($A33="","",IF($B33="","",IF(VLOOKUP($A33,'Nitric Acid Train Inputs'!$A$10:$G$19,7,FALSE)="","",$B33)))</f>
        <v/>
      </c>
      <c r="M33" s="1" t="str">
        <f>IF($A33="","",IF($B33="","",IF(VLOOKUP($A33,'Nitric Acid Train Inputs'!$A$10:$H$19,8,FALSE)="","",$B33)))</f>
        <v/>
      </c>
    </row>
  </sheetData>
  <sheetProtection algorithmName="SHA-512" hashValue="YJaMEgZY4WoMAwkLyM66sFYlUEu4/Rd0FgLkCxS2yj+np9eLeoVaAfxfiY/NKlw1RW5zGKdeJdWOnnTAYjR5QQ==" saltValue="KmJgWhqIoculvthWG5WG6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13"/>
  <sheetViews>
    <sheetView showGridLines="0" zoomScale="85" zoomScaleNormal="85" workbookViewId="0"/>
  </sheetViews>
  <sheetFormatPr defaultRowHeight="14.5" x14ac:dyDescent="0.35"/>
  <cols>
    <col min="1" max="1" width="38.54296875" customWidth="1"/>
    <col min="2" max="2" width="33.453125" customWidth="1"/>
    <col min="3" max="3" width="30.1796875" style="1" customWidth="1"/>
    <col min="4" max="4" width="30.453125" customWidth="1"/>
    <col min="5" max="5" width="30.81640625" customWidth="1"/>
    <col min="6" max="6" width="24.1796875" customWidth="1"/>
  </cols>
  <sheetData>
    <row r="1" spans="1:6" ht="33" customHeight="1" x14ac:dyDescent="0.35">
      <c r="A1" s="18" t="str">
        <f>'Nitric Acid Train Inputs'!A1</f>
        <v>Subpart V - Nitric Acid Production</v>
      </c>
      <c r="B1" s="18" t="str">
        <f>'Nitric Acid Train Inputs'!B1</f>
        <v>Inputs Form</v>
      </c>
      <c r="C1" s="25" t="str">
        <f>'Nitric Acid Train Inputs'!C2</f>
        <v>Version R.01</v>
      </c>
      <c r="D1" s="25" t="str">
        <f>'Nitric Acid Train Inputs'!D2</f>
        <v>Last Updated 01/08/2025</v>
      </c>
      <c r="E1" s="1"/>
      <c r="F1" s="1"/>
    </row>
    <row r="2" spans="1:6" ht="29.25" customHeight="1" x14ac:dyDescent="0.35">
      <c r="A2" s="24" t="s">
        <v>50</v>
      </c>
      <c r="B2" s="1"/>
      <c r="D2" s="1"/>
      <c r="E2" s="1"/>
      <c r="F2" s="1"/>
    </row>
    <row r="3" spans="1:6" ht="98" x14ac:dyDescent="0.35">
      <c r="A3" s="2" t="s">
        <v>1</v>
      </c>
      <c r="B3" s="5" t="s">
        <v>12</v>
      </c>
      <c r="C3" s="5" t="s">
        <v>2</v>
      </c>
      <c r="D3" s="5" t="s">
        <v>13</v>
      </c>
      <c r="E3" s="5" t="s">
        <v>14</v>
      </c>
      <c r="F3" s="5" t="s">
        <v>33</v>
      </c>
    </row>
    <row r="4" spans="1:6" x14ac:dyDescent="0.35">
      <c r="A4" s="4"/>
      <c r="B4" s="3"/>
      <c r="C4" s="11" t="str">
        <f>IF($A4="","",VLOOKUP($A4,'Nitric Acid Train Inputs'!$A$10:$B$19,2,FALSE))</f>
        <v/>
      </c>
      <c r="D4" s="11" t="str">
        <f>IF($A4="","",VLOOKUP($A4,'Equation V-1 Inputs'!$A$5:$C$14,3,FALSE))</f>
        <v/>
      </c>
      <c r="E4" s="11" t="str">
        <f>IF(A4="","", SUMIFS('Equation V-2 Inputs'!$F$4:$F$33, 'Equation V-2 Inputs'!$A$4:$A$33, A4))</f>
        <v/>
      </c>
      <c r="F4" s="11" t="str">
        <f>IF($A4="","",IF($B4="","",IF($C4="","",IF($D4="","",($D4*$C4/2205)*(1-($B4*$E4))))))</f>
        <v/>
      </c>
    </row>
    <row r="5" spans="1:6" x14ac:dyDescent="0.35">
      <c r="A5" s="4"/>
      <c r="B5" s="3"/>
      <c r="C5" s="11" t="str">
        <f>IF($A5="","",VLOOKUP($A5,'Nitric Acid Train Inputs'!$A$10:$B$19,2,FALSE))</f>
        <v/>
      </c>
      <c r="D5" s="11" t="str">
        <f>IF($A5="","",VLOOKUP($A5,'Equation V-1 Inputs'!$A$5:$C$14,3,FALSE))</f>
        <v/>
      </c>
      <c r="E5" s="11" t="str">
        <f>IF(A5="","", SUMIFS('Equation V-2 Inputs'!$F$4:$F$33, 'Equation V-2 Inputs'!$A$4:$A$33, A5))</f>
        <v/>
      </c>
      <c r="F5" s="11" t="str">
        <f t="shared" ref="F5:F13" si="0">IF($A5="","",IF($B5="","",IF($C5="","",IF($D5="","",($D5*$C5/2205)*(1-($B5*$E5))))))</f>
        <v/>
      </c>
    </row>
    <row r="6" spans="1:6" x14ac:dyDescent="0.35">
      <c r="A6" s="4"/>
      <c r="B6" s="3"/>
      <c r="C6" s="11" t="str">
        <f>IF($A6="","",VLOOKUP($A6,'Nitric Acid Train Inputs'!$A$10:$B$19,2,FALSE))</f>
        <v/>
      </c>
      <c r="D6" s="11" t="str">
        <f>IF($A6="","",VLOOKUP($A6,'Equation V-1 Inputs'!$A$5:$C$14,3,FALSE))</f>
        <v/>
      </c>
      <c r="E6" s="11" t="str">
        <f>IF(A6="","", SUMIFS('Equation V-2 Inputs'!$F$4:$F$33, 'Equation V-2 Inputs'!$A$4:$A$33, A6))</f>
        <v/>
      </c>
      <c r="F6" s="11" t="str">
        <f t="shared" si="0"/>
        <v/>
      </c>
    </row>
    <row r="7" spans="1:6" x14ac:dyDescent="0.35">
      <c r="A7" s="4"/>
      <c r="B7" s="3"/>
      <c r="C7" s="11" t="str">
        <f>IF($A7="","",VLOOKUP($A7,'Nitric Acid Train Inputs'!$A$10:$B$19,2,FALSE))</f>
        <v/>
      </c>
      <c r="D7" s="11" t="str">
        <f>IF($A7="","",VLOOKUP($A7,'Equation V-1 Inputs'!$A$5:$C$14,3,FALSE))</f>
        <v/>
      </c>
      <c r="E7" s="11" t="str">
        <f>IF(A7="","", SUMIFS('Equation V-2 Inputs'!$F$4:$F$33, 'Equation V-2 Inputs'!$A$4:$A$33, A7))</f>
        <v/>
      </c>
      <c r="F7" s="11" t="str">
        <f t="shared" si="0"/>
        <v/>
      </c>
    </row>
    <row r="8" spans="1:6" x14ac:dyDescent="0.35">
      <c r="A8" s="4"/>
      <c r="B8" s="3"/>
      <c r="C8" s="11" t="str">
        <f>IF($A8="","",VLOOKUP($A8,'Nitric Acid Train Inputs'!$A$10:$B$19,2,FALSE))</f>
        <v/>
      </c>
      <c r="D8" s="11" t="str">
        <f>IF($A8="","",VLOOKUP($A8,'Equation V-1 Inputs'!$A$5:$C$14,3,FALSE))</f>
        <v/>
      </c>
      <c r="E8" s="11" t="str">
        <f>IF(A8="","", SUMIFS('Equation V-2 Inputs'!$F$4:$F$33, 'Equation V-2 Inputs'!$A$4:$A$33, A8))</f>
        <v/>
      </c>
      <c r="F8" s="11" t="str">
        <f t="shared" si="0"/>
        <v/>
      </c>
    </row>
    <row r="9" spans="1:6" x14ac:dyDescent="0.35">
      <c r="A9" s="4"/>
      <c r="B9" s="3"/>
      <c r="C9" s="11" t="str">
        <f>IF($A9="","",VLOOKUP($A9,'Nitric Acid Train Inputs'!$A$10:$B$19,2,FALSE))</f>
        <v/>
      </c>
      <c r="D9" s="11" t="str">
        <f>IF($A9="","",VLOOKUP($A9,'Equation V-1 Inputs'!$A$5:$C$14,3,FALSE))</f>
        <v/>
      </c>
      <c r="E9" s="11" t="str">
        <f>IF(A9="","", SUMIFS('Equation V-2 Inputs'!$F$4:$F$33, 'Equation V-2 Inputs'!$A$4:$A$33, A9))</f>
        <v/>
      </c>
      <c r="F9" s="11" t="str">
        <f t="shared" si="0"/>
        <v/>
      </c>
    </row>
    <row r="10" spans="1:6" x14ac:dyDescent="0.35">
      <c r="A10" s="4"/>
      <c r="B10" s="3"/>
      <c r="C10" s="11" t="str">
        <f>IF($A10="","",VLOOKUP($A10,'Nitric Acid Train Inputs'!$A$10:$B$19,2,FALSE))</f>
        <v/>
      </c>
      <c r="D10" s="11" t="str">
        <f>IF($A10="","",VLOOKUP($A10,'Equation V-1 Inputs'!$A$5:$C$14,3,FALSE))</f>
        <v/>
      </c>
      <c r="E10" s="11" t="str">
        <f>IF(A10="","", SUMIFS('Equation V-2 Inputs'!$F$4:$F$33, 'Equation V-2 Inputs'!$A$4:$A$33, A10))</f>
        <v/>
      </c>
      <c r="F10" s="11" t="str">
        <f t="shared" si="0"/>
        <v/>
      </c>
    </row>
    <row r="11" spans="1:6" x14ac:dyDescent="0.35">
      <c r="A11" s="4"/>
      <c r="B11" s="3"/>
      <c r="C11" s="11" t="str">
        <f>IF($A11="","",VLOOKUP($A11,'Nitric Acid Train Inputs'!$A$10:$B$19,2,FALSE))</f>
        <v/>
      </c>
      <c r="D11" s="11" t="str">
        <f>IF($A11="","",VLOOKUP($A11,'Equation V-1 Inputs'!$A$5:$C$14,3,FALSE))</f>
        <v/>
      </c>
      <c r="E11" s="11" t="str">
        <f>IF(A11="","", SUMIFS('Equation V-2 Inputs'!$F$4:$F$33, 'Equation V-2 Inputs'!$A$4:$A$33, A11))</f>
        <v/>
      </c>
      <c r="F11" s="11" t="str">
        <f t="shared" si="0"/>
        <v/>
      </c>
    </row>
    <row r="12" spans="1:6" x14ac:dyDescent="0.35">
      <c r="A12" s="4"/>
      <c r="B12" s="3"/>
      <c r="C12" s="11" t="str">
        <f>IF($A12="","",VLOOKUP($A12,'Nitric Acid Train Inputs'!$A$10:$B$19,2,FALSE))</f>
        <v/>
      </c>
      <c r="D12" s="11" t="str">
        <f>IF($A12="","",VLOOKUP($A12,'Equation V-1 Inputs'!$A$5:$C$14,3,FALSE))</f>
        <v/>
      </c>
      <c r="E12" s="11" t="str">
        <f>IF(A12="","", SUMIFS('Equation V-2 Inputs'!$F$4:$F$33, 'Equation V-2 Inputs'!$A$4:$A$33, A12))</f>
        <v/>
      </c>
      <c r="F12" s="11" t="str">
        <f t="shared" si="0"/>
        <v/>
      </c>
    </row>
    <row r="13" spans="1:6" x14ac:dyDescent="0.35">
      <c r="A13" s="4"/>
      <c r="B13" s="3"/>
      <c r="C13" s="11" t="str">
        <f>IF($A13="","",VLOOKUP($A13,'Nitric Acid Train Inputs'!$A$10:$B$19,2,FALSE))</f>
        <v/>
      </c>
      <c r="D13" s="11" t="str">
        <f>IF($A13="","",VLOOKUP($A13,'Equation V-1 Inputs'!$A$5:$C$14,3,FALSE))</f>
        <v/>
      </c>
      <c r="E13" s="11" t="str">
        <f>IF(A13="","", SUMIFS('Equation V-2 Inputs'!$F$4:$F$33, 'Equation V-2 Inputs'!$A$4:$A$33, A13))</f>
        <v/>
      </c>
      <c r="F13" s="11" t="str">
        <f t="shared" si="0"/>
        <v/>
      </c>
    </row>
  </sheetData>
  <sheetProtection password="CA05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E47"/>
  <sheetViews>
    <sheetView showGridLines="0" zoomScale="85" zoomScaleNormal="85" workbookViewId="0"/>
  </sheetViews>
  <sheetFormatPr defaultColWidth="9.1796875" defaultRowHeight="14.5" x14ac:dyDescent="0.35"/>
  <cols>
    <col min="1" max="1" width="38.54296875" style="1" customWidth="1"/>
    <col min="2" max="2" width="33.453125" style="1" customWidth="1"/>
    <col min="3" max="3" width="30.1796875" style="1" customWidth="1"/>
    <col min="4" max="4" width="31" style="1" customWidth="1"/>
    <col min="5" max="5" width="30.81640625" style="1" customWidth="1"/>
    <col min="6" max="6" width="27" style="1" customWidth="1"/>
    <col min="7" max="7" width="32.54296875" style="1" customWidth="1"/>
    <col min="8" max="16384" width="9.1796875" style="1"/>
  </cols>
  <sheetData>
    <row r="1" spans="1:4" ht="38.25" customHeight="1" x14ac:dyDescent="0.35">
      <c r="A1" s="18" t="str">
        <f>'Nitric Acid Train Inputs'!A1</f>
        <v>Subpart V - Nitric Acid Production</v>
      </c>
      <c r="B1" s="18" t="str">
        <f>'Nitric Acid Train Inputs'!B1</f>
        <v>Inputs Form</v>
      </c>
      <c r="C1" s="25" t="str">
        <f>'Nitric Acid Train Inputs'!C2</f>
        <v>Version R.01</v>
      </c>
      <c r="D1" s="25" t="str">
        <f>'Nitric Acid Train Inputs'!D2</f>
        <v>Last Updated 01/08/2025</v>
      </c>
    </row>
    <row r="2" spans="1:4" ht="0.75" customHeight="1" x14ac:dyDescent="0.35">
      <c r="A2" s="6"/>
    </row>
    <row r="3" spans="1:4" ht="22.5" customHeight="1" x14ac:dyDescent="0.35">
      <c r="A3" s="27" t="s">
        <v>51</v>
      </c>
    </row>
    <row r="4" spans="1:4" ht="56" x14ac:dyDescent="0.35">
      <c r="A4" s="2" t="s">
        <v>1</v>
      </c>
      <c r="B4" s="5" t="s">
        <v>2</v>
      </c>
      <c r="C4" s="5" t="s">
        <v>19</v>
      </c>
      <c r="D4" s="5" t="s">
        <v>34</v>
      </c>
    </row>
    <row r="5" spans="1:4" x14ac:dyDescent="0.35">
      <c r="A5" s="4"/>
      <c r="B5" s="11" t="str">
        <f>IF($A5="","",VLOOKUP($A5,'Nitric Acid Train Inputs'!$A$10:$B$19,2,FALSE))</f>
        <v/>
      </c>
      <c r="C5" s="11" t="str">
        <f>IF($A5="","",VLOOKUP($A5,'Equation V-1 Inputs'!$A$5:$C$14,3,FALSE))</f>
        <v/>
      </c>
      <c r="D5" s="11" t="str">
        <f t="array" ref="D5">IF(A5="","",IF(B5="","",IF(C5="","",IF(COUNTIFS(A$18:A$47,A5)=0,"",(C5*B5/2205)*PRODUCT(IF(A$18:A$47=A5, E$18:E$47,1))))))</f>
        <v/>
      </c>
    </row>
    <row r="6" spans="1:4" x14ac:dyDescent="0.35">
      <c r="A6" s="4"/>
      <c r="B6" s="11" t="str">
        <f>IF($A6="","",VLOOKUP($A6,'Nitric Acid Train Inputs'!$A$10:$B$19,2,FALSE))</f>
        <v/>
      </c>
      <c r="C6" s="11" t="str">
        <f>IF($A6="","",VLOOKUP($A6,'Equation V-1 Inputs'!$A$5:$C$14,3,FALSE))</f>
        <v/>
      </c>
      <c r="D6" s="11" t="str">
        <f t="array" ref="D6">IF(A6="","",IF(B6="","",IF(C6="","",IF(COUNTIFS(A$18:A$47,A6)=0,"",(C6*B6/2205)*PRODUCT(IF(A$18:A$47=A6, E$18:E$47,1))))))</f>
        <v/>
      </c>
    </row>
    <row r="7" spans="1:4" x14ac:dyDescent="0.35">
      <c r="A7" s="4"/>
      <c r="B7" s="11" t="str">
        <f>IF($A7="","",VLOOKUP($A7,'Nitric Acid Train Inputs'!$A$10:$B$19,2,FALSE))</f>
        <v/>
      </c>
      <c r="C7" s="11" t="str">
        <f>IF($A7="","",VLOOKUP($A7,'Equation V-1 Inputs'!$A$5:$C$14,3,FALSE))</f>
        <v/>
      </c>
      <c r="D7" s="11" t="str">
        <f t="array" ref="D7">IF(A7="","",IF(B7="","",IF(C7="","",IF(COUNTIFS(A$18:A$47,A7)=0,"",(C7*B7/2205)*PRODUCT(IF(A$18:A$47=A7, E$18:E$47,1))))))</f>
        <v/>
      </c>
    </row>
    <row r="8" spans="1:4" x14ac:dyDescent="0.35">
      <c r="A8" s="4"/>
      <c r="B8" s="11" t="str">
        <f>IF($A8="","",VLOOKUP($A8,'Nitric Acid Train Inputs'!$A$10:$B$19,2,FALSE))</f>
        <v/>
      </c>
      <c r="C8" s="11" t="str">
        <f>IF($A8="","",VLOOKUP($A8,'Equation V-1 Inputs'!$A$5:$C$14,3,FALSE))</f>
        <v/>
      </c>
      <c r="D8" s="11" t="str">
        <f t="array" ref="D8">IF(A8="","",IF(B8="","",IF(C8="","",IF(COUNTIFS(A$18:A$47,A8)=0,"",(C8*B8/2205)*PRODUCT(IF(A$18:A$47=A8, E$18:E$47,1))))))</f>
        <v/>
      </c>
    </row>
    <row r="9" spans="1:4" x14ac:dyDescent="0.35">
      <c r="A9" s="4"/>
      <c r="B9" s="11" t="str">
        <f>IF($A9="","",VLOOKUP($A9,'Nitric Acid Train Inputs'!$A$10:$B$19,2,FALSE))</f>
        <v/>
      </c>
      <c r="C9" s="11" t="str">
        <f>IF($A9="","",VLOOKUP($A9,'Equation V-1 Inputs'!$A$5:$C$14,3,FALSE))</f>
        <v/>
      </c>
      <c r="D9" s="11" t="str">
        <f t="array" ref="D9">IF(A9="","",IF(B9="","",IF(C9="","",IF(COUNTIFS(A$18:A$47,A9)=0,"",(C9*B9/2205)*PRODUCT(IF(A$18:A$47=A9, E$18:E$47,1))))))</f>
        <v/>
      </c>
    </row>
    <row r="10" spans="1:4" x14ac:dyDescent="0.35">
      <c r="A10" s="4"/>
      <c r="B10" s="11" t="str">
        <f>IF($A10="","",VLOOKUP($A10,'Nitric Acid Train Inputs'!$A$10:$B$19,2,FALSE))</f>
        <v/>
      </c>
      <c r="C10" s="11" t="str">
        <f>IF($A10="","",VLOOKUP($A10,'Equation V-1 Inputs'!$A$5:$C$14,3,FALSE))</f>
        <v/>
      </c>
      <c r="D10" s="11" t="str">
        <f t="array" ref="D10">IF(A10="","",IF(B10="","",IF(C10="","",IF(COUNTIFS(A$18:A$47,A10)=0,"",(C10*B10/2205)*PRODUCT(IF(A$18:A$47=A10, E$18:E$47,1))))))</f>
        <v/>
      </c>
    </row>
    <row r="11" spans="1:4" x14ac:dyDescent="0.35">
      <c r="A11" s="4"/>
      <c r="B11" s="11" t="str">
        <f>IF($A11="","",VLOOKUP($A11,'Nitric Acid Train Inputs'!$A$10:$B$19,2,FALSE))</f>
        <v/>
      </c>
      <c r="C11" s="11" t="str">
        <f>IF($A11="","",VLOOKUP($A11,'Equation V-1 Inputs'!$A$5:$C$14,3,FALSE))</f>
        <v/>
      </c>
      <c r="D11" s="11" t="str">
        <f t="array" ref="D11">IF(A11="","",IF(B11="","",IF(C11="","",IF(COUNTIFS(A$18:A$47,A11)=0,"",(C11*B11/2205)*PRODUCT(IF(A$18:A$47=A11, E$18:E$47,1))))))</f>
        <v/>
      </c>
    </row>
    <row r="12" spans="1:4" x14ac:dyDescent="0.35">
      <c r="A12" s="4"/>
      <c r="B12" s="11" t="str">
        <f>IF($A12="","",VLOOKUP($A12,'Nitric Acid Train Inputs'!$A$10:$B$19,2,FALSE))</f>
        <v/>
      </c>
      <c r="C12" s="11" t="str">
        <f>IF($A12="","",VLOOKUP($A12,'Equation V-1 Inputs'!$A$5:$C$14,3,FALSE))</f>
        <v/>
      </c>
      <c r="D12" s="11" t="str">
        <f t="array" ref="D12">IF(A12="","",IF(B12="","",IF(C12="","",IF(COUNTIFS(A$18:A$47,A12)=0,"",(C12*B12/2205)*PRODUCT(IF(A$18:A$47=A12, E$18:E$47,1))))))</f>
        <v/>
      </c>
    </row>
    <row r="13" spans="1:4" x14ac:dyDescent="0.35">
      <c r="A13" s="4"/>
      <c r="B13" s="11" t="str">
        <f>IF($A13="","",VLOOKUP($A13,'Nitric Acid Train Inputs'!$A$10:$B$19,2,FALSE))</f>
        <v/>
      </c>
      <c r="C13" s="11" t="str">
        <f>IF($A13="","",VLOOKUP($A13,'Equation V-1 Inputs'!$A$5:$C$14,3,FALSE))</f>
        <v/>
      </c>
      <c r="D13" s="11" t="str">
        <f t="array" ref="D13">IF(A13="","",IF(B13="","",IF(C13="","",IF(COUNTIFS(A$18:A$47,A13)=0,"",(C13*B13/2205)*PRODUCT(IF(A$18:A$47=A13, E$18:E$47,1))))))</f>
        <v/>
      </c>
    </row>
    <row r="14" spans="1:4" x14ac:dyDescent="0.35">
      <c r="A14" s="4"/>
      <c r="B14" s="11" t="str">
        <f>IF($A14="","",VLOOKUP($A14,'Nitric Acid Train Inputs'!$A$10:$B$19,2,FALSE))</f>
        <v/>
      </c>
      <c r="C14" s="11" t="str">
        <f>IF($A14="","",VLOOKUP($A14,'Equation V-1 Inputs'!$A$5:$C$14,3,FALSE))</f>
        <v/>
      </c>
      <c r="D14" s="11" t="str">
        <f t="array" ref="D14">IF(A14="","",IF(B14="","",IF(C14="","",IF(COUNTIFS(A$18:A$47,A14)=0,"",(C14*B14/2205)*PRODUCT(IF(A$18:A$47=A14, E$18:E$47,1))))))</f>
        <v/>
      </c>
    </row>
    <row r="16" spans="1:4" x14ac:dyDescent="0.35">
      <c r="A16" s="23" t="s">
        <v>52</v>
      </c>
    </row>
    <row r="17" spans="1:5" ht="70" x14ac:dyDescent="0.35">
      <c r="A17" s="2" t="s">
        <v>1</v>
      </c>
      <c r="B17" s="2" t="s">
        <v>11</v>
      </c>
      <c r="C17" s="5" t="s">
        <v>16</v>
      </c>
      <c r="D17" s="5" t="s">
        <v>18</v>
      </c>
      <c r="E17" s="5" t="s">
        <v>31</v>
      </c>
    </row>
    <row r="18" spans="1:5" x14ac:dyDescent="0.35">
      <c r="A18" s="4"/>
      <c r="B18" s="4"/>
      <c r="C18" s="3"/>
      <c r="D18" s="11" t="str">
        <f>IF($A18="","",IF($B18="", "", VLOOKUP($A18&amp;$B18,'Equation V-2 Inputs'!$H$4:$I$33,2,FALSE)))</f>
        <v/>
      </c>
      <c r="E18" s="11" t="str">
        <f>IF(C18="","",IF(D18="","", 1-(C18*D18)))</f>
        <v/>
      </c>
    </row>
    <row r="19" spans="1:5" x14ac:dyDescent="0.35">
      <c r="A19" s="4"/>
      <c r="B19" s="4"/>
      <c r="C19" s="3"/>
      <c r="D19" s="11" t="str">
        <f>IF($A19="","",IF($B19="", "", VLOOKUP($A19&amp;$B19,'Equation V-2 Inputs'!$H$4:$I$33,2,FALSE)))</f>
        <v/>
      </c>
      <c r="E19" s="11" t="str">
        <f t="shared" ref="E19:E47" si="0">IF(C19="","",IF(D19="","", 1-(C19*D19)))</f>
        <v/>
      </c>
    </row>
    <row r="20" spans="1:5" x14ac:dyDescent="0.35">
      <c r="A20" s="4"/>
      <c r="B20" s="4"/>
      <c r="C20" s="3"/>
      <c r="D20" s="11" t="str">
        <f>IF($A20="","",IF($B20="", "", VLOOKUP($A20&amp;$B20,'Equation V-2 Inputs'!$H$4:$I$33,2,FALSE)))</f>
        <v/>
      </c>
      <c r="E20" s="11" t="str">
        <f t="shared" si="0"/>
        <v/>
      </c>
    </row>
    <row r="21" spans="1:5" x14ac:dyDescent="0.35">
      <c r="A21" s="4"/>
      <c r="B21" s="4"/>
      <c r="C21" s="3"/>
      <c r="D21" s="11" t="str">
        <f>IF($A21="","",IF($B21="", "", VLOOKUP($A21&amp;$B21,'Equation V-2 Inputs'!$H$4:$I$33,2,FALSE)))</f>
        <v/>
      </c>
      <c r="E21" s="11" t="str">
        <f t="shared" si="0"/>
        <v/>
      </c>
    </row>
    <row r="22" spans="1:5" x14ac:dyDescent="0.35">
      <c r="A22" s="4"/>
      <c r="B22" s="4"/>
      <c r="C22" s="3"/>
      <c r="D22" s="11" t="str">
        <f>IF($A22="","",IF($B22="", "", VLOOKUP($A22&amp;$B22,'Equation V-2 Inputs'!$H$4:$I$33,2,FALSE)))</f>
        <v/>
      </c>
      <c r="E22" s="11" t="str">
        <f t="shared" si="0"/>
        <v/>
      </c>
    </row>
    <row r="23" spans="1:5" x14ac:dyDescent="0.35">
      <c r="A23" s="4"/>
      <c r="B23" s="4"/>
      <c r="C23" s="3"/>
      <c r="D23" s="11" t="str">
        <f>IF($A23="","",IF($B23="", "", VLOOKUP($A23&amp;$B23,'Equation V-2 Inputs'!$H$4:$I$33,2,FALSE)))</f>
        <v/>
      </c>
      <c r="E23" s="11" t="str">
        <f t="shared" si="0"/>
        <v/>
      </c>
    </row>
    <row r="24" spans="1:5" x14ac:dyDescent="0.35">
      <c r="A24" s="4"/>
      <c r="B24" s="4"/>
      <c r="C24" s="3"/>
      <c r="D24" s="11" t="str">
        <f>IF($A24="","",IF($B24="", "", VLOOKUP($A24&amp;$B24,'Equation V-2 Inputs'!$H$4:$I$33,2,FALSE)))</f>
        <v/>
      </c>
      <c r="E24" s="11" t="str">
        <f t="shared" si="0"/>
        <v/>
      </c>
    </row>
    <row r="25" spans="1:5" x14ac:dyDescent="0.35">
      <c r="A25" s="4"/>
      <c r="B25" s="4"/>
      <c r="C25" s="3"/>
      <c r="D25" s="11" t="str">
        <f>IF($A25="","",IF($B25="", "", VLOOKUP($A25&amp;$B25,'Equation V-2 Inputs'!$H$4:$I$33,2,FALSE)))</f>
        <v/>
      </c>
      <c r="E25" s="11" t="str">
        <f t="shared" si="0"/>
        <v/>
      </c>
    </row>
    <row r="26" spans="1:5" x14ac:dyDescent="0.35">
      <c r="A26" s="4"/>
      <c r="B26" s="4"/>
      <c r="C26" s="3"/>
      <c r="D26" s="11" t="str">
        <f>IF($A26="","",IF($B26="", "", VLOOKUP($A26&amp;$B26,'Equation V-2 Inputs'!$H$4:$I$33,2,FALSE)))</f>
        <v/>
      </c>
      <c r="E26" s="11" t="str">
        <f t="shared" si="0"/>
        <v/>
      </c>
    </row>
    <row r="27" spans="1:5" x14ac:dyDescent="0.35">
      <c r="A27" s="4"/>
      <c r="B27" s="4"/>
      <c r="C27" s="3"/>
      <c r="D27" s="11" t="str">
        <f>IF($A27="","",IF($B27="", "", VLOOKUP($A27&amp;$B27,'Equation V-2 Inputs'!$H$4:$I$33,2,FALSE)))</f>
        <v/>
      </c>
      <c r="E27" s="11" t="str">
        <f t="shared" si="0"/>
        <v/>
      </c>
    </row>
    <row r="28" spans="1:5" x14ac:dyDescent="0.35">
      <c r="A28" s="4"/>
      <c r="B28" s="4"/>
      <c r="C28" s="3"/>
      <c r="D28" s="11" t="str">
        <f>IF($A28="","",IF($B28="", "", VLOOKUP($A28&amp;$B28,'Equation V-2 Inputs'!$H$4:$I$33,2,FALSE)))</f>
        <v/>
      </c>
      <c r="E28" s="11" t="str">
        <f t="shared" si="0"/>
        <v/>
      </c>
    </row>
    <row r="29" spans="1:5" x14ac:dyDescent="0.35">
      <c r="A29" s="4"/>
      <c r="B29" s="4"/>
      <c r="C29" s="3"/>
      <c r="D29" s="11" t="str">
        <f>IF($A29="","",IF($B29="", "", VLOOKUP($A29&amp;$B29,'Equation V-2 Inputs'!$H$4:$I$33,2,FALSE)))</f>
        <v/>
      </c>
      <c r="E29" s="11" t="str">
        <f t="shared" si="0"/>
        <v/>
      </c>
    </row>
    <row r="30" spans="1:5" x14ac:dyDescent="0.35">
      <c r="A30" s="4"/>
      <c r="B30" s="4"/>
      <c r="C30" s="3"/>
      <c r="D30" s="11" t="str">
        <f>IF($A30="","",IF($B30="", "", VLOOKUP($A30&amp;$B30,'Equation V-2 Inputs'!$H$4:$I$33,2,FALSE)))</f>
        <v/>
      </c>
      <c r="E30" s="11" t="str">
        <f t="shared" si="0"/>
        <v/>
      </c>
    </row>
    <row r="31" spans="1:5" x14ac:dyDescent="0.35">
      <c r="A31" s="4"/>
      <c r="B31" s="4"/>
      <c r="C31" s="3"/>
      <c r="D31" s="11" t="str">
        <f>IF($A31="","",IF($B31="", "", VLOOKUP($A31&amp;$B31,'Equation V-2 Inputs'!$H$4:$I$33,2,FALSE)))</f>
        <v/>
      </c>
      <c r="E31" s="11" t="str">
        <f t="shared" si="0"/>
        <v/>
      </c>
    </row>
    <row r="32" spans="1:5" x14ac:dyDescent="0.35">
      <c r="A32" s="4"/>
      <c r="B32" s="4"/>
      <c r="C32" s="3"/>
      <c r="D32" s="11" t="str">
        <f>IF($A32="","",IF($B32="", "", VLOOKUP($A32&amp;$B32,'Equation V-2 Inputs'!$H$4:$I$33,2,FALSE)))</f>
        <v/>
      </c>
      <c r="E32" s="11" t="str">
        <f t="shared" si="0"/>
        <v/>
      </c>
    </row>
    <row r="33" spans="1:5" x14ac:dyDescent="0.35">
      <c r="A33" s="4"/>
      <c r="B33" s="4"/>
      <c r="C33" s="3"/>
      <c r="D33" s="11" t="str">
        <f>IF($A33="","",IF($B33="", "", VLOOKUP($A33&amp;$B33,'Equation V-2 Inputs'!$H$4:$I$33,2,FALSE)))</f>
        <v/>
      </c>
      <c r="E33" s="11" t="str">
        <f t="shared" si="0"/>
        <v/>
      </c>
    </row>
    <row r="34" spans="1:5" x14ac:dyDescent="0.35">
      <c r="A34" s="4"/>
      <c r="B34" s="4"/>
      <c r="C34" s="3"/>
      <c r="D34" s="11" t="str">
        <f>IF($A34="","",IF($B34="", "", VLOOKUP($A34&amp;$B34,'Equation V-2 Inputs'!$H$4:$I$33,2,FALSE)))</f>
        <v/>
      </c>
      <c r="E34" s="11" t="str">
        <f t="shared" si="0"/>
        <v/>
      </c>
    </row>
    <row r="35" spans="1:5" x14ac:dyDescent="0.35">
      <c r="A35" s="4"/>
      <c r="B35" s="4"/>
      <c r="C35" s="3"/>
      <c r="D35" s="11" t="str">
        <f>IF($A35="","",IF($B35="", "", VLOOKUP($A35&amp;$B35,'Equation V-2 Inputs'!$H$4:$I$33,2,FALSE)))</f>
        <v/>
      </c>
      <c r="E35" s="11" t="str">
        <f t="shared" si="0"/>
        <v/>
      </c>
    </row>
    <row r="36" spans="1:5" x14ac:dyDescent="0.35">
      <c r="A36" s="4"/>
      <c r="B36" s="4"/>
      <c r="C36" s="3"/>
      <c r="D36" s="11" t="str">
        <f>IF($A36="","",IF($B36="", "", VLOOKUP($A36&amp;$B36,'Equation V-2 Inputs'!$H$4:$I$33,2,FALSE)))</f>
        <v/>
      </c>
      <c r="E36" s="11" t="str">
        <f t="shared" si="0"/>
        <v/>
      </c>
    </row>
    <row r="37" spans="1:5" x14ac:dyDescent="0.35">
      <c r="A37" s="4"/>
      <c r="B37" s="4"/>
      <c r="C37" s="3"/>
      <c r="D37" s="11" t="str">
        <f>IF($A37="","",IF($B37="", "", VLOOKUP($A37&amp;$B37,'Equation V-2 Inputs'!$H$4:$I$33,2,FALSE)))</f>
        <v/>
      </c>
      <c r="E37" s="11" t="str">
        <f t="shared" si="0"/>
        <v/>
      </c>
    </row>
    <row r="38" spans="1:5" x14ac:dyDescent="0.35">
      <c r="A38" s="4"/>
      <c r="B38" s="4"/>
      <c r="C38" s="3"/>
      <c r="D38" s="11" t="str">
        <f>IF($A38="","",IF($B38="", "", VLOOKUP($A38&amp;$B38,'Equation V-2 Inputs'!$H$4:$I$33,2,FALSE)))</f>
        <v/>
      </c>
      <c r="E38" s="11" t="str">
        <f t="shared" si="0"/>
        <v/>
      </c>
    </row>
    <row r="39" spans="1:5" x14ac:dyDescent="0.35">
      <c r="A39" s="4"/>
      <c r="B39" s="4"/>
      <c r="C39" s="3"/>
      <c r="D39" s="11" t="str">
        <f>IF($A39="","",IF($B39="", "", VLOOKUP($A39&amp;$B39,'Equation V-2 Inputs'!$H$4:$I$33,2,FALSE)))</f>
        <v/>
      </c>
      <c r="E39" s="11" t="str">
        <f t="shared" si="0"/>
        <v/>
      </c>
    </row>
    <row r="40" spans="1:5" x14ac:dyDescent="0.35">
      <c r="A40" s="4"/>
      <c r="B40" s="4"/>
      <c r="C40" s="3"/>
      <c r="D40" s="11" t="str">
        <f>IF($A40="","",IF($B40="", "", VLOOKUP($A40&amp;$B40,'Equation V-2 Inputs'!$H$4:$I$33,2,FALSE)))</f>
        <v/>
      </c>
      <c r="E40" s="11" t="str">
        <f t="shared" si="0"/>
        <v/>
      </c>
    </row>
    <row r="41" spans="1:5" x14ac:dyDescent="0.35">
      <c r="A41" s="4"/>
      <c r="B41" s="4"/>
      <c r="C41" s="3"/>
      <c r="D41" s="11" t="str">
        <f>IF($A41="","",IF($B41="", "", VLOOKUP($A41&amp;$B41,'Equation V-2 Inputs'!$H$4:$I$33,2,FALSE)))</f>
        <v/>
      </c>
      <c r="E41" s="11" t="str">
        <f t="shared" si="0"/>
        <v/>
      </c>
    </row>
    <row r="42" spans="1:5" x14ac:dyDescent="0.35">
      <c r="A42" s="4"/>
      <c r="B42" s="4"/>
      <c r="C42" s="3"/>
      <c r="D42" s="11" t="str">
        <f>IF($A42="","",IF($B42="", "", VLOOKUP($A42&amp;$B42,'Equation V-2 Inputs'!$H$4:$I$33,2,FALSE)))</f>
        <v/>
      </c>
      <c r="E42" s="11" t="str">
        <f t="shared" si="0"/>
        <v/>
      </c>
    </row>
    <row r="43" spans="1:5" x14ac:dyDescent="0.35">
      <c r="A43" s="4"/>
      <c r="B43" s="4"/>
      <c r="C43" s="3"/>
      <c r="D43" s="11" t="str">
        <f>IF($A43="","",IF($B43="", "", VLOOKUP($A43&amp;$B43,'Equation V-2 Inputs'!$H$4:$I$33,2,FALSE)))</f>
        <v/>
      </c>
      <c r="E43" s="11" t="str">
        <f t="shared" si="0"/>
        <v/>
      </c>
    </row>
    <row r="44" spans="1:5" x14ac:dyDescent="0.35">
      <c r="A44" s="4"/>
      <c r="B44" s="4"/>
      <c r="C44" s="3"/>
      <c r="D44" s="11" t="str">
        <f>IF($A44="","",IF($B44="", "", VLOOKUP($A44&amp;$B44,'Equation V-2 Inputs'!$H$4:$I$33,2,FALSE)))</f>
        <v/>
      </c>
      <c r="E44" s="11" t="str">
        <f t="shared" si="0"/>
        <v/>
      </c>
    </row>
    <row r="45" spans="1:5" x14ac:dyDescent="0.35">
      <c r="A45" s="4"/>
      <c r="B45" s="4"/>
      <c r="C45" s="3"/>
      <c r="D45" s="11" t="str">
        <f>IF($A45="","",IF($B45="", "", VLOOKUP($A45&amp;$B45,'Equation V-2 Inputs'!$H$4:$I$33,2,FALSE)))</f>
        <v/>
      </c>
      <c r="E45" s="11" t="str">
        <f t="shared" si="0"/>
        <v/>
      </c>
    </row>
    <row r="46" spans="1:5" x14ac:dyDescent="0.35">
      <c r="A46" s="4"/>
      <c r="B46" s="4"/>
      <c r="C46" s="3"/>
      <c r="D46" s="11" t="str">
        <f>IF($A46="","",IF($B46="", "", VLOOKUP($A46&amp;$B46,'Equation V-2 Inputs'!$H$4:$I$33,2,FALSE)))</f>
        <v/>
      </c>
      <c r="E46" s="11" t="str">
        <f t="shared" si="0"/>
        <v/>
      </c>
    </row>
    <row r="47" spans="1:5" x14ac:dyDescent="0.35">
      <c r="A47" s="4"/>
      <c r="B47" s="4"/>
      <c r="C47" s="3"/>
      <c r="D47" s="11" t="str">
        <f>IF($A47="","",IF($B47="", "", VLOOKUP($A47&amp;$B47,'Equation V-2 Inputs'!$H$4:$I$33,2,FALSE)))</f>
        <v/>
      </c>
      <c r="E47" s="11" t="str">
        <f t="shared" si="0"/>
        <v/>
      </c>
    </row>
  </sheetData>
  <sheetProtection algorithmName="SHA-512" hashValue="x1j38riwfewwB44xBBDzlHlC7hBiAfZ2gM/4L2fcvA3SJX46japbHfVXm80TprZBcpoMHiIRTZ+xe4yFNiBKHQ==" saltValue="JjAmKogMVfFrT/3L0RMopQ==" spinCount="100000" sheet="1" objects="1" scenarios="1"/>
  <dataConsolidate/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47"/>
  <sheetViews>
    <sheetView showGridLines="0" zoomScale="85" zoomScaleNormal="85" workbookViewId="0"/>
  </sheetViews>
  <sheetFormatPr defaultColWidth="9.1796875" defaultRowHeight="14.5" x14ac:dyDescent="0.35"/>
  <cols>
    <col min="1" max="1" width="39.54296875" style="1" customWidth="1"/>
    <col min="2" max="2" width="33.453125" style="1" customWidth="1"/>
    <col min="3" max="3" width="30.453125" style="1" customWidth="1"/>
    <col min="4" max="4" width="30.81640625" style="1" customWidth="1"/>
    <col min="5" max="5" width="30.1796875" style="1" customWidth="1"/>
    <col min="6" max="6" width="26" style="1" customWidth="1"/>
    <col min="7" max="7" width="25.1796875" style="1" customWidth="1"/>
    <col min="8" max="8" width="27.453125" style="1" customWidth="1"/>
    <col min="9" max="16384" width="9.1796875" style="1"/>
  </cols>
  <sheetData>
    <row r="1" spans="1:4" ht="32.25" customHeight="1" x14ac:dyDescent="0.35">
      <c r="A1" s="18" t="str">
        <f>'Nitric Acid Train Inputs'!A1</f>
        <v>Subpart V - Nitric Acid Production</v>
      </c>
      <c r="B1" s="18" t="str">
        <f>'Nitric Acid Train Inputs'!B1</f>
        <v>Inputs Form</v>
      </c>
      <c r="C1" s="25" t="str">
        <f>'Nitric Acid Train Inputs'!C2</f>
        <v>Version R.01</v>
      </c>
      <c r="D1" s="25" t="str">
        <f>'Nitric Acid Train Inputs'!D2</f>
        <v>Last Updated 01/08/2025</v>
      </c>
    </row>
    <row r="2" spans="1:4" hidden="1" x14ac:dyDescent="0.35">
      <c r="A2" s="6"/>
    </row>
    <row r="3" spans="1:4" x14ac:dyDescent="0.35">
      <c r="A3" s="23" t="s">
        <v>54</v>
      </c>
    </row>
    <row r="4" spans="1:4" ht="56" x14ac:dyDescent="0.35">
      <c r="A4" s="2" t="s">
        <v>1</v>
      </c>
      <c r="B4" s="5" t="s">
        <v>2</v>
      </c>
      <c r="C4" s="5" t="s">
        <v>15</v>
      </c>
      <c r="D4" s="5" t="s">
        <v>35</v>
      </c>
    </row>
    <row r="5" spans="1:4" x14ac:dyDescent="0.35">
      <c r="A5" s="4"/>
      <c r="B5" s="11" t="str">
        <f>IF($A5="","",VLOOKUP($A5,'Nitric Acid Train Inputs'!$A$10:$B$19,2,FALSE))</f>
        <v/>
      </c>
      <c r="C5" s="11" t="str">
        <f>IF($A5="","",VLOOKUP($A5,'Equation V-1 Inputs'!$A$5:$C$14,3,FALSE))</f>
        <v/>
      </c>
      <c r="D5" s="11" t="str">
        <f>IF(A5="","",IF(B5="","",IF(C5="","",(C5*B5/2205)*SUMIFS(F$18:F$47,A$18:A$47,A5))))</f>
        <v/>
      </c>
    </row>
    <row r="6" spans="1:4" x14ac:dyDescent="0.35">
      <c r="A6" s="4"/>
      <c r="B6" s="11" t="str">
        <f>IF($A6="","",VLOOKUP($A6,'Nitric Acid Train Inputs'!$A$10:$B$19,2,FALSE))</f>
        <v/>
      </c>
      <c r="C6" s="11" t="str">
        <f>IF($A6="","",VLOOKUP($A6,'Equation V-1 Inputs'!$A$5:$C$14,3,FALSE))</f>
        <v/>
      </c>
      <c r="D6" s="11" t="str">
        <f t="shared" ref="D6:D14" si="0">IF(A6="","",IF(B6="","",IF(C6="","",(C6*B6/2205)*SUMIFS(F$18:F$47,A$18:A$47,A6))))</f>
        <v/>
      </c>
    </row>
    <row r="7" spans="1:4" x14ac:dyDescent="0.35">
      <c r="A7" s="4"/>
      <c r="B7" s="11" t="str">
        <f>IF($A7="","",VLOOKUP($A7,'Nitric Acid Train Inputs'!$A$10:$B$19,2,FALSE))</f>
        <v/>
      </c>
      <c r="C7" s="11" t="str">
        <f>IF($A7="","",VLOOKUP($A7,'Equation V-1 Inputs'!$A$5:$C$14,3,FALSE))</f>
        <v/>
      </c>
      <c r="D7" s="11" t="str">
        <f t="shared" si="0"/>
        <v/>
      </c>
    </row>
    <row r="8" spans="1:4" x14ac:dyDescent="0.35">
      <c r="A8" s="4"/>
      <c r="B8" s="11" t="str">
        <f>IF($A8="","",VLOOKUP($A8,'Nitric Acid Train Inputs'!$A$10:$B$19,2,FALSE))</f>
        <v/>
      </c>
      <c r="C8" s="11" t="str">
        <f>IF($A8="","",VLOOKUP($A8,'Equation V-1 Inputs'!$A$5:$C$14,3,FALSE))</f>
        <v/>
      </c>
      <c r="D8" s="11" t="str">
        <f t="shared" si="0"/>
        <v/>
      </c>
    </row>
    <row r="9" spans="1:4" x14ac:dyDescent="0.35">
      <c r="A9" s="4"/>
      <c r="B9" s="11" t="str">
        <f>IF($A9="","",VLOOKUP($A9,'Nitric Acid Train Inputs'!$A$10:$B$19,2,FALSE))</f>
        <v/>
      </c>
      <c r="C9" s="11" t="str">
        <f>IF($A9="","",VLOOKUP($A9,'Equation V-1 Inputs'!$A$5:$C$14,3,FALSE))</f>
        <v/>
      </c>
      <c r="D9" s="11" t="str">
        <f t="shared" si="0"/>
        <v/>
      </c>
    </row>
    <row r="10" spans="1:4" x14ac:dyDescent="0.35">
      <c r="A10" s="4"/>
      <c r="B10" s="11" t="str">
        <f>IF($A10="","",VLOOKUP($A10,'Nitric Acid Train Inputs'!$A$10:$B$19,2,FALSE))</f>
        <v/>
      </c>
      <c r="C10" s="11" t="str">
        <f>IF($A10="","",VLOOKUP($A10,'Equation V-1 Inputs'!$A$5:$C$14,3,FALSE))</f>
        <v/>
      </c>
      <c r="D10" s="11" t="str">
        <f t="shared" si="0"/>
        <v/>
      </c>
    </row>
    <row r="11" spans="1:4" x14ac:dyDescent="0.35">
      <c r="A11" s="4"/>
      <c r="B11" s="11" t="str">
        <f>IF($A11="","",VLOOKUP($A11,'Nitric Acid Train Inputs'!$A$10:$B$19,2,FALSE))</f>
        <v/>
      </c>
      <c r="C11" s="11" t="str">
        <f>IF($A11="","",VLOOKUP($A11,'Equation V-1 Inputs'!$A$5:$C$14,3,FALSE))</f>
        <v/>
      </c>
      <c r="D11" s="11" t="str">
        <f t="shared" si="0"/>
        <v/>
      </c>
    </row>
    <row r="12" spans="1:4" x14ac:dyDescent="0.35">
      <c r="A12" s="4"/>
      <c r="B12" s="11" t="str">
        <f>IF($A12="","",VLOOKUP($A12,'Nitric Acid Train Inputs'!$A$10:$B$19,2,FALSE))</f>
        <v/>
      </c>
      <c r="C12" s="11" t="str">
        <f>IF($A12="","",VLOOKUP($A12,'Equation V-1 Inputs'!$A$5:$C$14,3,FALSE))</f>
        <v/>
      </c>
      <c r="D12" s="11" t="str">
        <f t="shared" si="0"/>
        <v/>
      </c>
    </row>
    <row r="13" spans="1:4" x14ac:dyDescent="0.35">
      <c r="A13" s="4"/>
      <c r="B13" s="11" t="str">
        <f>IF($A13="","",VLOOKUP($A13,'Nitric Acid Train Inputs'!$A$10:$B$19,2,FALSE))</f>
        <v/>
      </c>
      <c r="C13" s="11" t="str">
        <f>IF($A13="","",VLOOKUP($A13,'Equation V-1 Inputs'!$A$5:$C$14,3,FALSE))</f>
        <v/>
      </c>
      <c r="D13" s="11" t="str">
        <f t="shared" si="0"/>
        <v/>
      </c>
    </row>
    <row r="14" spans="1:4" x14ac:dyDescent="0.35">
      <c r="A14" s="4"/>
      <c r="B14" s="11" t="str">
        <f>IF($A14="","",VLOOKUP($A14,'Nitric Acid Train Inputs'!$A$10:$B$19,2,FALSE))</f>
        <v/>
      </c>
      <c r="C14" s="11" t="str">
        <f>IF($A14="","",VLOOKUP($A14,'Equation V-1 Inputs'!$A$5:$C$14,3,FALSE))</f>
        <v/>
      </c>
      <c r="D14" s="11" t="str">
        <f t="shared" si="0"/>
        <v/>
      </c>
    </row>
    <row r="16" spans="1:4" x14ac:dyDescent="0.35">
      <c r="A16" s="23" t="s">
        <v>55</v>
      </c>
    </row>
    <row r="17" spans="1:6" ht="84" x14ac:dyDescent="0.35">
      <c r="A17" s="2" t="s">
        <v>1</v>
      </c>
      <c r="B17" s="2" t="s">
        <v>11</v>
      </c>
      <c r="C17" s="5" t="s">
        <v>16</v>
      </c>
      <c r="D17" s="5" t="s">
        <v>20</v>
      </c>
      <c r="E17" s="5" t="s">
        <v>17</v>
      </c>
      <c r="F17" s="5" t="s">
        <v>31</v>
      </c>
    </row>
    <row r="18" spans="1:6" x14ac:dyDescent="0.35">
      <c r="A18" s="4"/>
      <c r="B18" s="4"/>
      <c r="C18" s="3"/>
      <c r="D18" s="3"/>
      <c r="E18" s="11" t="str">
        <f>IF($A18="","",IF($B18="", "", VLOOKUP($A18&amp;$B18,'Equation V-2 Inputs'!$H$4:$I$33,2,FALSE)))</f>
        <v/>
      </c>
      <c r="F18" s="11" t="str">
        <f>IF(C18="","",IF(D18="","",IF(E18="","",(1-(C18*E18))*D18)))</f>
        <v/>
      </c>
    </row>
    <row r="19" spans="1:6" x14ac:dyDescent="0.35">
      <c r="A19" s="4"/>
      <c r="B19" s="4"/>
      <c r="C19" s="3"/>
      <c r="D19" s="3"/>
      <c r="E19" s="11" t="str">
        <f>IF($A19="","",IF($B19="", "", VLOOKUP($A19&amp;$B19,'Equation V-2 Inputs'!$H$4:$I$33,2,FALSE)))</f>
        <v/>
      </c>
      <c r="F19" s="11" t="str">
        <f t="shared" ref="F19:F47" si="1">IF(C19="","",IF(D19="","",IF(E19="","",(1-(C19*E19))*D19)))</f>
        <v/>
      </c>
    </row>
    <row r="20" spans="1:6" x14ac:dyDescent="0.35">
      <c r="A20" s="4"/>
      <c r="B20" s="4"/>
      <c r="C20" s="3"/>
      <c r="D20" s="3"/>
      <c r="E20" s="11" t="str">
        <f>IF($A20="","",IF($B20="", "", VLOOKUP($A20&amp;$B20,'Equation V-2 Inputs'!$H$4:$I$33,2,FALSE)))</f>
        <v/>
      </c>
      <c r="F20" s="11" t="str">
        <f t="shared" si="1"/>
        <v/>
      </c>
    </row>
    <row r="21" spans="1:6" x14ac:dyDescent="0.35">
      <c r="A21" s="4"/>
      <c r="B21" s="4"/>
      <c r="C21" s="3"/>
      <c r="D21" s="3"/>
      <c r="E21" s="11" t="str">
        <f>IF($A21="","",IF($B21="", "", VLOOKUP($A21&amp;$B21,'Equation V-2 Inputs'!$H$4:$I$33,2,FALSE)))</f>
        <v/>
      </c>
      <c r="F21" s="11" t="str">
        <f t="shared" si="1"/>
        <v/>
      </c>
    </row>
    <row r="22" spans="1:6" x14ac:dyDescent="0.35">
      <c r="A22" s="4"/>
      <c r="B22" s="4"/>
      <c r="C22" s="3"/>
      <c r="D22" s="3"/>
      <c r="E22" s="11" t="str">
        <f>IF($A22="","",IF($B22="", "", VLOOKUP($A22&amp;$B22,'Equation V-2 Inputs'!$H$4:$I$33,2,FALSE)))</f>
        <v/>
      </c>
      <c r="F22" s="11" t="str">
        <f t="shared" si="1"/>
        <v/>
      </c>
    </row>
    <row r="23" spans="1:6" x14ac:dyDescent="0.35">
      <c r="A23" s="4"/>
      <c r="B23" s="4"/>
      <c r="C23" s="3"/>
      <c r="D23" s="3"/>
      <c r="E23" s="11" t="str">
        <f>IF($A23="","",IF($B23="", "", VLOOKUP($A23&amp;$B23,'Equation V-2 Inputs'!$H$4:$I$33,2,FALSE)))</f>
        <v/>
      </c>
      <c r="F23" s="11" t="str">
        <f t="shared" si="1"/>
        <v/>
      </c>
    </row>
    <row r="24" spans="1:6" x14ac:dyDescent="0.35">
      <c r="A24" s="4"/>
      <c r="B24" s="4"/>
      <c r="C24" s="3"/>
      <c r="D24" s="3"/>
      <c r="E24" s="11" t="str">
        <f>IF($A24="","",IF($B24="", "", VLOOKUP($A24&amp;$B24,'Equation V-2 Inputs'!$H$4:$I$33,2,FALSE)))</f>
        <v/>
      </c>
      <c r="F24" s="11" t="str">
        <f t="shared" si="1"/>
        <v/>
      </c>
    </row>
    <row r="25" spans="1:6" x14ac:dyDescent="0.35">
      <c r="A25" s="4"/>
      <c r="B25" s="4"/>
      <c r="C25" s="3"/>
      <c r="D25" s="3"/>
      <c r="E25" s="11" t="str">
        <f>IF($A25="","",IF($B25="", "", VLOOKUP($A25&amp;$B25,'Equation V-2 Inputs'!$H$4:$I$33,2,FALSE)))</f>
        <v/>
      </c>
      <c r="F25" s="11" t="str">
        <f t="shared" si="1"/>
        <v/>
      </c>
    </row>
    <row r="26" spans="1:6" x14ac:dyDescent="0.35">
      <c r="A26" s="4"/>
      <c r="B26" s="4"/>
      <c r="C26" s="3"/>
      <c r="D26" s="3"/>
      <c r="E26" s="11" t="str">
        <f>IF($A26="","",IF($B26="", "", VLOOKUP($A26&amp;$B26,'Equation V-2 Inputs'!$H$4:$I$33,2,FALSE)))</f>
        <v/>
      </c>
      <c r="F26" s="11" t="str">
        <f t="shared" si="1"/>
        <v/>
      </c>
    </row>
    <row r="27" spans="1:6" x14ac:dyDescent="0.35">
      <c r="A27" s="4"/>
      <c r="B27" s="4"/>
      <c r="C27" s="3"/>
      <c r="D27" s="3"/>
      <c r="E27" s="11" t="str">
        <f>IF($A27="","",IF($B27="", "", VLOOKUP($A27&amp;$B27,'Equation V-2 Inputs'!$H$4:$I$33,2,FALSE)))</f>
        <v/>
      </c>
      <c r="F27" s="11" t="str">
        <f t="shared" si="1"/>
        <v/>
      </c>
    </row>
    <row r="28" spans="1:6" x14ac:dyDescent="0.35">
      <c r="A28" s="4"/>
      <c r="B28" s="4"/>
      <c r="C28" s="3"/>
      <c r="D28" s="3"/>
      <c r="E28" s="11" t="str">
        <f>IF($A28="","",IF($B28="", "", VLOOKUP($A28&amp;$B28,'Equation V-2 Inputs'!$H$4:$I$33,2,FALSE)))</f>
        <v/>
      </c>
      <c r="F28" s="11" t="str">
        <f t="shared" si="1"/>
        <v/>
      </c>
    </row>
    <row r="29" spans="1:6" x14ac:dyDescent="0.35">
      <c r="A29" s="4"/>
      <c r="B29" s="4"/>
      <c r="C29" s="3"/>
      <c r="D29" s="3"/>
      <c r="E29" s="11" t="str">
        <f>IF($A29="","",IF($B29="", "", VLOOKUP($A29&amp;$B29,'Equation V-2 Inputs'!$H$4:$I$33,2,FALSE)))</f>
        <v/>
      </c>
      <c r="F29" s="11" t="str">
        <f t="shared" si="1"/>
        <v/>
      </c>
    </row>
    <row r="30" spans="1:6" x14ac:dyDescent="0.35">
      <c r="A30" s="4"/>
      <c r="B30" s="4"/>
      <c r="C30" s="3"/>
      <c r="D30" s="3"/>
      <c r="E30" s="11" t="str">
        <f>IF($A30="","",IF($B30="", "", VLOOKUP($A30&amp;$B30,'Equation V-2 Inputs'!$H$4:$I$33,2,FALSE)))</f>
        <v/>
      </c>
      <c r="F30" s="11" t="str">
        <f t="shared" si="1"/>
        <v/>
      </c>
    </row>
    <row r="31" spans="1:6" x14ac:dyDescent="0.35">
      <c r="A31" s="4"/>
      <c r="B31" s="4"/>
      <c r="C31" s="3"/>
      <c r="D31" s="3"/>
      <c r="E31" s="11" t="str">
        <f>IF($A31="","",IF($B31="", "", VLOOKUP($A31&amp;$B31,'Equation V-2 Inputs'!$H$4:$I$33,2,FALSE)))</f>
        <v/>
      </c>
      <c r="F31" s="11" t="str">
        <f t="shared" si="1"/>
        <v/>
      </c>
    </row>
    <row r="32" spans="1:6" x14ac:dyDescent="0.35">
      <c r="A32" s="4"/>
      <c r="B32" s="4"/>
      <c r="C32" s="3"/>
      <c r="D32" s="3"/>
      <c r="E32" s="11" t="str">
        <f>IF($A32="","",IF($B32="", "", VLOOKUP($A32&amp;$B32,'Equation V-2 Inputs'!$H$4:$I$33,2,FALSE)))</f>
        <v/>
      </c>
      <c r="F32" s="11" t="str">
        <f t="shared" si="1"/>
        <v/>
      </c>
    </row>
    <row r="33" spans="1:6" x14ac:dyDescent="0.35">
      <c r="A33" s="4"/>
      <c r="B33" s="4"/>
      <c r="C33" s="3"/>
      <c r="D33" s="3"/>
      <c r="E33" s="11" t="str">
        <f>IF($A33="","",IF($B33="", "", VLOOKUP($A33&amp;$B33,'Equation V-2 Inputs'!$H$4:$I$33,2,FALSE)))</f>
        <v/>
      </c>
      <c r="F33" s="11" t="str">
        <f t="shared" si="1"/>
        <v/>
      </c>
    </row>
    <row r="34" spans="1:6" x14ac:dyDescent="0.35">
      <c r="A34" s="4"/>
      <c r="B34" s="4"/>
      <c r="C34" s="3"/>
      <c r="D34" s="3"/>
      <c r="E34" s="11" t="str">
        <f>IF($A34="","",IF($B34="", "", VLOOKUP($A34&amp;$B34,'Equation V-2 Inputs'!$H$4:$I$33,2,FALSE)))</f>
        <v/>
      </c>
      <c r="F34" s="11" t="str">
        <f t="shared" si="1"/>
        <v/>
      </c>
    </row>
    <row r="35" spans="1:6" x14ac:dyDescent="0.35">
      <c r="A35" s="4"/>
      <c r="B35" s="4"/>
      <c r="C35" s="3"/>
      <c r="D35" s="3"/>
      <c r="E35" s="11" t="str">
        <f>IF($A35="","",IF($B35="", "", VLOOKUP($A35&amp;$B35,'Equation V-2 Inputs'!$H$4:$I$33,2,FALSE)))</f>
        <v/>
      </c>
      <c r="F35" s="11" t="str">
        <f t="shared" si="1"/>
        <v/>
      </c>
    </row>
    <row r="36" spans="1:6" x14ac:dyDescent="0.35">
      <c r="A36" s="4"/>
      <c r="B36" s="4"/>
      <c r="C36" s="3"/>
      <c r="D36" s="3"/>
      <c r="E36" s="11" t="str">
        <f>IF($A36="","",IF($B36="", "", VLOOKUP($A36&amp;$B36,'Equation V-2 Inputs'!$H$4:$I$33,2,FALSE)))</f>
        <v/>
      </c>
      <c r="F36" s="11" t="str">
        <f t="shared" si="1"/>
        <v/>
      </c>
    </row>
    <row r="37" spans="1:6" x14ac:dyDescent="0.35">
      <c r="A37" s="4"/>
      <c r="B37" s="4"/>
      <c r="C37" s="3"/>
      <c r="D37" s="3"/>
      <c r="E37" s="11" t="str">
        <f>IF($A37="","",IF($B37="", "", VLOOKUP($A37&amp;$B37,'Equation V-2 Inputs'!$H$4:$I$33,2,FALSE)))</f>
        <v/>
      </c>
      <c r="F37" s="11" t="str">
        <f t="shared" si="1"/>
        <v/>
      </c>
    </row>
    <row r="38" spans="1:6" x14ac:dyDescent="0.35">
      <c r="A38" s="4"/>
      <c r="B38" s="4"/>
      <c r="C38" s="3"/>
      <c r="D38" s="3"/>
      <c r="E38" s="11" t="str">
        <f>IF($A38="","",IF($B38="", "", VLOOKUP($A38&amp;$B38,'Equation V-2 Inputs'!$H$4:$I$33,2,FALSE)))</f>
        <v/>
      </c>
      <c r="F38" s="11" t="str">
        <f t="shared" si="1"/>
        <v/>
      </c>
    </row>
    <row r="39" spans="1:6" x14ac:dyDescent="0.35">
      <c r="A39" s="4"/>
      <c r="B39" s="4"/>
      <c r="C39" s="3"/>
      <c r="D39" s="3"/>
      <c r="E39" s="11" t="str">
        <f>IF($A39="","",IF($B39="", "", VLOOKUP($A39&amp;$B39,'Equation V-2 Inputs'!$H$4:$I$33,2,FALSE)))</f>
        <v/>
      </c>
      <c r="F39" s="11" t="str">
        <f t="shared" si="1"/>
        <v/>
      </c>
    </row>
    <row r="40" spans="1:6" x14ac:dyDescent="0.35">
      <c r="A40" s="4"/>
      <c r="B40" s="4"/>
      <c r="C40" s="3"/>
      <c r="D40" s="3"/>
      <c r="E40" s="11" t="str">
        <f>IF($A40="","",IF($B40="", "", VLOOKUP($A40&amp;$B40,'Equation V-2 Inputs'!$H$4:$I$33,2,FALSE)))</f>
        <v/>
      </c>
      <c r="F40" s="11" t="str">
        <f t="shared" si="1"/>
        <v/>
      </c>
    </row>
    <row r="41" spans="1:6" x14ac:dyDescent="0.35">
      <c r="A41" s="4"/>
      <c r="B41" s="4"/>
      <c r="C41" s="3"/>
      <c r="D41" s="3"/>
      <c r="E41" s="11" t="str">
        <f>IF($A41="","",IF($B41="", "", VLOOKUP($A41&amp;$B41,'Equation V-2 Inputs'!$H$4:$I$33,2,FALSE)))</f>
        <v/>
      </c>
      <c r="F41" s="11" t="str">
        <f t="shared" si="1"/>
        <v/>
      </c>
    </row>
    <row r="42" spans="1:6" x14ac:dyDescent="0.35">
      <c r="A42" s="4"/>
      <c r="B42" s="4"/>
      <c r="C42" s="3"/>
      <c r="D42" s="3"/>
      <c r="E42" s="11" t="str">
        <f>IF($A42="","",IF($B42="", "", VLOOKUP($A42&amp;$B42,'Equation V-2 Inputs'!$H$4:$I$33,2,FALSE)))</f>
        <v/>
      </c>
      <c r="F42" s="11" t="str">
        <f t="shared" si="1"/>
        <v/>
      </c>
    </row>
    <row r="43" spans="1:6" x14ac:dyDescent="0.35">
      <c r="A43" s="4"/>
      <c r="B43" s="4"/>
      <c r="C43" s="3"/>
      <c r="D43" s="3"/>
      <c r="E43" s="11" t="str">
        <f>IF($A43="","",IF($B43="", "", VLOOKUP($A43&amp;$B43,'Equation V-2 Inputs'!$H$4:$I$33,2,FALSE)))</f>
        <v/>
      </c>
      <c r="F43" s="11" t="str">
        <f t="shared" si="1"/>
        <v/>
      </c>
    </row>
    <row r="44" spans="1:6" x14ac:dyDescent="0.35">
      <c r="A44" s="4"/>
      <c r="B44" s="4"/>
      <c r="C44" s="3"/>
      <c r="D44" s="3"/>
      <c r="E44" s="11" t="str">
        <f>IF($A44="","",IF($B44="", "", VLOOKUP($A44&amp;$B44,'Equation V-2 Inputs'!$H$4:$I$33,2,FALSE)))</f>
        <v/>
      </c>
      <c r="F44" s="11" t="str">
        <f t="shared" si="1"/>
        <v/>
      </c>
    </row>
    <row r="45" spans="1:6" x14ac:dyDescent="0.35">
      <c r="A45" s="4"/>
      <c r="B45" s="4"/>
      <c r="C45" s="3"/>
      <c r="D45" s="3"/>
      <c r="E45" s="11" t="str">
        <f>IF($A45="","",IF($B45="", "", VLOOKUP($A45&amp;$B45,'Equation V-2 Inputs'!$H$4:$I$33,2,FALSE)))</f>
        <v/>
      </c>
      <c r="F45" s="11" t="str">
        <f t="shared" si="1"/>
        <v/>
      </c>
    </row>
    <row r="46" spans="1:6" x14ac:dyDescent="0.35">
      <c r="A46" s="4"/>
      <c r="B46" s="4"/>
      <c r="C46" s="3"/>
      <c r="D46" s="3"/>
      <c r="E46" s="11" t="str">
        <f>IF($A46="","",IF($B46="", "", VLOOKUP($A46&amp;$B46,'Equation V-2 Inputs'!$H$4:$I$33,2,FALSE)))</f>
        <v/>
      </c>
      <c r="F46" s="11" t="str">
        <f t="shared" si="1"/>
        <v/>
      </c>
    </row>
    <row r="47" spans="1:6" x14ac:dyDescent="0.35">
      <c r="A47" s="4"/>
      <c r="B47" s="4"/>
      <c r="C47" s="3"/>
      <c r="D47" s="3"/>
      <c r="E47" s="11" t="str">
        <f>IF($A47="","",IF($B47="", "", VLOOKUP($A47&amp;$B47,'Equation V-2 Inputs'!$H$4:$I$33,2,FALSE)))</f>
        <v/>
      </c>
      <c r="F47" s="11" t="str">
        <f t="shared" si="1"/>
        <v/>
      </c>
    </row>
  </sheetData>
  <sheetProtection password="CA05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3"/>
  <sheetViews>
    <sheetView showGridLines="0" zoomScale="85" zoomScaleNormal="85" workbookViewId="0"/>
  </sheetViews>
  <sheetFormatPr defaultColWidth="9.1796875" defaultRowHeight="14.5" x14ac:dyDescent="0.35"/>
  <cols>
    <col min="1" max="1" width="38.54296875" style="1" customWidth="1"/>
    <col min="2" max="2" width="30.1796875" style="1" customWidth="1"/>
    <col min="3" max="3" width="30.81640625" style="1" customWidth="1"/>
    <col min="4" max="4" width="26" style="1" customWidth="1"/>
    <col min="5" max="16384" width="9.1796875" style="1"/>
  </cols>
  <sheetData>
    <row r="1" spans="1:4" ht="58.5" customHeight="1" x14ac:dyDescent="0.35">
      <c r="A1" s="18" t="str">
        <f>'Nitric Acid Train Inputs'!A1</f>
        <v>Subpart V - Nitric Acid Production</v>
      </c>
      <c r="B1" s="18" t="str">
        <f>'Nitric Acid Train Inputs'!B1</f>
        <v>Inputs Form</v>
      </c>
      <c r="C1" s="25" t="str">
        <f>'Nitric Acid Train Inputs'!C2</f>
        <v>Version R.01</v>
      </c>
      <c r="D1" s="25" t="str">
        <f>'Nitric Acid Train Inputs'!D2</f>
        <v>Last Updated 01/08/2025</v>
      </c>
    </row>
    <row r="2" spans="1:4" s="19" customFormat="1" ht="21.75" customHeight="1" x14ac:dyDescent="0.35">
      <c r="A2" s="24" t="s">
        <v>53</v>
      </c>
    </row>
    <row r="3" spans="1:4" s="19" customFormat="1" ht="72.75" customHeight="1" x14ac:dyDescent="0.35">
      <c r="A3" s="20" t="s">
        <v>1</v>
      </c>
      <c r="B3" s="21" t="s">
        <v>2</v>
      </c>
      <c r="C3" s="21" t="s">
        <v>13</v>
      </c>
      <c r="D3" s="21" t="s">
        <v>36</v>
      </c>
    </row>
    <row r="4" spans="1:4" x14ac:dyDescent="0.35">
      <c r="A4" s="4"/>
      <c r="B4" s="11" t="str">
        <f>IF($A4="","",VLOOKUP($A4,'Nitric Acid Train Inputs'!$A$10:$B$19,2,FALSE))</f>
        <v/>
      </c>
      <c r="C4" s="11" t="str">
        <f>IF($A4="","",VLOOKUP($A4,'Equation V-1 Inputs'!$A$5:$C$14,3,FALSE))</f>
        <v/>
      </c>
      <c r="D4" s="11" t="str">
        <f>IF(A4="","",IF(B4="","",IF(C4="","",C4*B4/2205)))</f>
        <v/>
      </c>
    </row>
    <row r="5" spans="1:4" x14ac:dyDescent="0.35">
      <c r="A5" s="4"/>
      <c r="B5" s="11" t="str">
        <f>IF($A5="","",VLOOKUP($A5,'Nitric Acid Train Inputs'!$A$10:$B$19,2,FALSE))</f>
        <v/>
      </c>
      <c r="C5" s="11" t="str">
        <f>IF($A5="","",VLOOKUP($A5,'Equation V-1 Inputs'!$A$5:$C$14,3,FALSE))</f>
        <v/>
      </c>
      <c r="D5" s="11" t="str">
        <f t="shared" ref="D5:D13" si="0">IF(A5="","",IF(B5="","",IF(C5="","",C5*B5/2205)))</f>
        <v/>
      </c>
    </row>
    <row r="6" spans="1:4" x14ac:dyDescent="0.35">
      <c r="A6" s="4"/>
      <c r="B6" s="11" t="str">
        <f>IF($A6="","",VLOOKUP($A6,'Nitric Acid Train Inputs'!$A$10:$B$19,2,FALSE))</f>
        <v/>
      </c>
      <c r="C6" s="11" t="str">
        <f>IF($A6="","",VLOOKUP($A6,'Equation V-1 Inputs'!$A$5:$C$14,3,FALSE))</f>
        <v/>
      </c>
      <c r="D6" s="11" t="str">
        <f t="shared" si="0"/>
        <v/>
      </c>
    </row>
    <row r="7" spans="1:4" x14ac:dyDescent="0.35">
      <c r="A7" s="4"/>
      <c r="B7" s="11" t="str">
        <f>IF($A7="","",VLOOKUP($A7,'Nitric Acid Train Inputs'!$A$10:$B$19,2,FALSE))</f>
        <v/>
      </c>
      <c r="C7" s="11" t="str">
        <f>IF($A7="","",VLOOKUP($A7,'Equation V-1 Inputs'!$A$5:$C$14,3,FALSE))</f>
        <v/>
      </c>
      <c r="D7" s="11" t="str">
        <f t="shared" si="0"/>
        <v/>
      </c>
    </row>
    <row r="8" spans="1:4" x14ac:dyDescent="0.35">
      <c r="A8" s="4"/>
      <c r="B8" s="11" t="str">
        <f>IF($A8="","",VLOOKUP($A8,'Nitric Acid Train Inputs'!$A$10:$B$19,2,FALSE))</f>
        <v/>
      </c>
      <c r="C8" s="11" t="str">
        <f>IF($A8="","",VLOOKUP($A8,'Equation V-1 Inputs'!$A$5:$C$14,3,FALSE))</f>
        <v/>
      </c>
      <c r="D8" s="11" t="str">
        <f t="shared" si="0"/>
        <v/>
      </c>
    </row>
    <row r="9" spans="1:4" x14ac:dyDescent="0.35">
      <c r="A9" s="4"/>
      <c r="B9" s="11" t="str">
        <f>IF($A9="","",VLOOKUP($A9,'Nitric Acid Train Inputs'!$A$10:$B$19,2,FALSE))</f>
        <v/>
      </c>
      <c r="C9" s="11" t="str">
        <f>IF($A9="","",VLOOKUP($A9,'Equation V-1 Inputs'!$A$5:$C$14,3,FALSE))</f>
        <v/>
      </c>
      <c r="D9" s="11" t="str">
        <f t="shared" si="0"/>
        <v/>
      </c>
    </row>
    <row r="10" spans="1:4" x14ac:dyDescent="0.35">
      <c r="A10" s="4"/>
      <c r="B10" s="11" t="str">
        <f>IF($A10="","",VLOOKUP($A10,'Nitric Acid Train Inputs'!$A$10:$B$19,2,FALSE))</f>
        <v/>
      </c>
      <c r="C10" s="11" t="str">
        <f>IF($A10="","",VLOOKUP($A10,'Equation V-1 Inputs'!$A$5:$C$14,3,FALSE))</f>
        <v/>
      </c>
      <c r="D10" s="11" t="str">
        <f t="shared" si="0"/>
        <v/>
      </c>
    </row>
    <row r="11" spans="1:4" x14ac:dyDescent="0.35">
      <c r="A11" s="4"/>
      <c r="B11" s="11" t="str">
        <f>IF($A11="","",VLOOKUP($A11,'Nitric Acid Train Inputs'!$A$10:$B$19,2,FALSE))</f>
        <v/>
      </c>
      <c r="C11" s="11" t="str">
        <f>IF($A11="","",VLOOKUP($A11,'Equation V-1 Inputs'!$A$5:$C$14,3,FALSE))</f>
        <v/>
      </c>
      <c r="D11" s="11" t="str">
        <f t="shared" si="0"/>
        <v/>
      </c>
    </row>
    <row r="12" spans="1:4" x14ac:dyDescent="0.35">
      <c r="A12" s="4"/>
      <c r="B12" s="11" t="str">
        <f>IF($A12="","",VLOOKUP($A12,'Nitric Acid Train Inputs'!$A$10:$B$19,2,FALSE))</f>
        <v/>
      </c>
      <c r="C12" s="11" t="str">
        <f>IF($A12="","",VLOOKUP($A12,'Equation V-1 Inputs'!$A$5:$C$14,3,FALSE))</f>
        <v/>
      </c>
      <c r="D12" s="11" t="str">
        <f t="shared" si="0"/>
        <v/>
      </c>
    </row>
    <row r="13" spans="1:4" x14ac:dyDescent="0.35">
      <c r="A13" s="4"/>
      <c r="B13" s="11" t="str">
        <f>IF($A13="","",VLOOKUP($A13,'Nitric Acid Train Inputs'!$A$10:$B$19,2,FALSE))</f>
        <v/>
      </c>
      <c r="C13" s="11" t="str">
        <f>IF($A13="","",VLOOKUP($A13,'Equation V-1 Inputs'!$A$5:$C$14,3,FALSE))</f>
        <v/>
      </c>
      <c r="D13" s="11" t="str">
        <f t="shared" si="0"/>
        <v/>
      </c>
    </row>
  </sheetData>
  <sheetProtection password="CA0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Nitric Acid Train Inputs</vt:lpstr>
      <vt:lpstr>Equation V-1 Inputs</vt:lpstr>
      <vt:lpstr>Equation V-2 Inputs</vt:lpstr>
      <vt:lpstr>Equation V-3a Inputs</vt:lpstr>
      <vt:lpstr>Equation V-3b Inputs</vt:lpstr>
      <vt:lpstr>Equation V-3c Inputs</vt:lpstr>
      <vt:lpstr>Equation V-3d Inputs</vt:lpstr>
      <vt:lpstr>EqV3aTrainList</vt:lpstr>
      <vt:lpstr>EqV3bTrainList</vt:lpstr>
      <vt:lpstr>EqV3cTrainList</vt:lpstr>
      <vt:lpstr>EqV3dTrainList</vt:lpstr>
      <vt:lpstr>TrainIDList</vt:lpstr>
      <vt:lpstr>TrainList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2025-01-08T16:02:12Z</dcterms:modified>
</cp:coreProperties>
</file>